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9855" activeTab="0"/>
  </bookViews>
  <sheets>
    <sheet name="feuille d'equipe" sheetId="1" r:id="rId1"/>
  </sheets>
  <definedNames>
    <definedName name="Bless">'feuille d''equipe'!$P$2</definedName>
    <definedName name="comp1">'feuille d''equipe'!$AU$2:$BE$90</definedName>
    <definedName name="name2">'feuille d''equipe'!$Z$34:$AA$88</definedName>
  </definedNames>
  <calcPr fullCalcOnLoad="1"/>
</workbook>
</file>

<file path=xl/sharedStrings.xml><?xml version="1.0" encoding="utf-8"?>
<sst xmlns="http://schemas.openxmlformats.org/spreadsheetml/2006/main" count="3412" uniqueCount="633">
  <si>
    <t>Position</t>
  </si>
  <si>
    <t>TD</t>
  </si>
  <si>
    <t>INT</t>
  </si>
  <si>
    <t>MVP</t>
  </si>
  <si>
    <t>Re-Rolls</t>
  </si>
  <si>
    <t>=</t>
  </si>
  <si>
    <t>Fan Factor</t>
  </si>
  <si>
    <t>Assistant Coaches</t>
  </si>
  <si>
    <t>Cheerleaders</t>
  </si>
  <si>
    <t>Team Apothecary</t>
  </si>
  <si>
    <t>Freebooter Wizard</t>
  </si>
  <si>
    <t>N°</t>
  </si>
  <si>
    <t>Nom du joueur</t>
  </si>
  <si>
    <t>M</t>
  </si>
  <si>
    <t>F</t>
  </si>
  <si>
    <t>Ag</t>
  </si>
  <si>
    <t>Ar</t>
  </si>
  <si>
    <t>Competences</t>
  </si>
  <si>
    <t>Bless</t>
  </si>
  <si>
    <t>Passe</t>
  </si>
  <si>
    <t>Sortie</t>
  </si>
  <si>
    <t>Xp</t>
  </si>
  <si>
    <t>Cout</t>
  </si>
  <si>
    <t>Equipe :</t>
  </si>
  <si>
    <t>Race :</t>
  </si>
  <si>
    <t>Tv :</t>
  </si>
  <si>
    <t>Tresor :</t>
  </si>
  <si>
    <t>Coach :</t>
  </si>
  <si>
    <t>position</t>
  </si>
  <si>
    <t>cout initial</t>
  </si>
  <si>
    <t>nbr comp</t>
  </si>
  <si>
    <t>sp</t>
  </si>
  <si>
    <t>db</t>
  </si>
  <si>
    <t>Comp sup</t>
  </si>
  <si>
    <t>Comp 1</t>
  </si>
  <si>
    <t>Comp 2</t>
  </si>
  <si>
    <t>Comp 3</t>
  </si>
  <si>
    <t>Comp 4</t>
  </si>
  <si>
    <t>Comp 5</t>
  </si>
  <si>
    <t>Comp 6</t>
  </si>
  <si>
    <t>Bles</t>
  </si>
  <si>
    <t>baisse carac</t>
  </si>
  <si>
    <t>Cout final</t>
  </si>
  <si>
    <t>AMS</t>
  </si>
  <si>
    <t>Skill List:</t>
  </si>
  <si>
    <t>Choose:</t>
  </si>
  <si>
    <t>1 Team</t>
  </si>
  <si>
    <t>3 COST</t>
  </si>
  <si>
    <t>4 MA</t>
  </si>
  <si>
    <t>5 ST</t>
  </si>
  <si>
    <t>6 AG</t>
  </si>
  <si>
    <t>7 AV</t>
  </si>
  <si>
    <t>8 SKILLS</t>
  </si>
  <si>
    <t>9 Normal</t>
  </si>
  <si>
    <t>10 Double</t>
  </si>
  <si>
    <t>Inducements</t>
  </si>
  <si>
    <t>Cost</t>
  </si>
  <si>
    <t>Oui</t>
  </si>
  <si>
    <t>A</t>
  </si>
  <si>
    <t>Amazone</t>
  </si>
  <si>
    <t>trois quart, Amazone</t>
  </si>
  <si>
    <t>G</t>
  </si>
  <si>
    <t>ASP</t>
  </si>
  <si>
    <t>Bloodweiser Babe</t>
  </si>
  <si>
    <t>Non</t>
  </si>
  <si>
    <t>AP</t>
  </si>
  <si>
    <t>Chaos</t>
  </si>
  <si>
    <t>lanceur, Amazone</t>
  </si>
  <si>
    <t>GP</t>
  </si>
  <si>
    <t>AS</t>
  </si>
  <si>
    <t>Bribe</t>
  </si>
  <si>
    <t>APM</t>
  </si>
  <si>
    <t>receveur, Amazone</t>
  </si>
  <si>
    <t>GA</t>
  </si>
  <si>
    <t>SP</t>
  </si>
  <si>
    <t>Extra Team Training</t>
  </si>
  <si>
    <t>Blitzer, Amazone</t>
  </si>
  <si>
    <t>GS</t>
  </si>
  <si>
    <t>Chef (Halfling)</t>
  </si>
  <si>
    <t>journalier, Amazone</t>
  </si>
  <si>
    <t>Chef (Other teams)</t>
  </si>
  <si>
    <t>Gobelin</t>
  </si>
  <si>
    <t>Merc trois quart, Amazone</t>
  </si>
  <si>
    <t>Igor</t>
  </si>
  <si>
    <t>Halfling</t>
  </si>
  <si>
    <t>Merc lanceur, Amazone</t>
  </si>
  <si>
    <t>Wandering Apo'cary</t>
  </si>
  <si>
    <t>GAP</t>
  </si>
  <si>
    <t>Merc receveur, Amazone</t>
  </si>
  <si>
    <t>Wizard</t>
  </si>
  <si>
    <t>GAPM</t>
  </si>
  <si>
    <t>Sprint</t>
  </si>
  <si>
    <t>Merc Blitzer, Amazone</t>
  </si>
  <si>
    <t>Wiz' (D'Bowl Winner)</t>
  </si>
  <si>
    <t>GM</t>
  </si>
  <si>
    <t>Humain</t>
  </si>
  <si>
    <t>Helmut Wulf</t>
  </si>
  <si>
    <t>Special Play Card a</t>
  </si>
  <si>
    <t>Khemri</t>
  </si>
  <si>
    <t>Morg n Thorg</t>
  </si>
  <si>
    <t>Special Play Card b</t>
  </si>
  <si>
    <t>Mort vivant</t>
  </si>
  <si>
    <t>Zara the Slayer</t>
  </si>
  <si>
    <t>Special Play Card c</t>
  </si>
  <si>
    <t>GSM</t>
  </si>
  <si>
    <t>Nain du Chaos</t>
  </si>
  <si>
    <t>homme bete</t>
  </si>
  <si>
    <t>GSP</t>
  </si>
  <si>
    <t>Nain</t>
  </si>
  <si>
    <t>guerrier du chaos</t>
  </si>
  <si>
    <t>Necromantique</t>
  </si>
  <si>
    <t>SM</t>
  </si>
  <si>
    <t>P</t>
  </si>
  <si>
    <t>Nordique</t>
  </si>
  <si>
    <t>journalier, Chaos</t>
  </si>
  <si>
    <t>S</t>
  </si>
  <si>
    <t>Nurgle</t>
  </si>
  <si>
    <t>Merc homme bete</t>
  </si>
  <si>
    <t>Ogre</t>
  </si>
  <si>
    <t>Merc guerrier du chaos</t>
  </si>
  <si>
    <t>solitaire</t>
  </si>
  <si>
    <t>Orque</t>
  </si>
  <si>
    <t>Merc minotaure</t>
  </si>
  <si>
    <t>SPM</t>
  </si>
  <si>
    <t>Skaven</t>
  </si>
  <si>
    <t>Brick Farth</t>
  </si>
  <si>
    <t>ASPM</t>
  </si>
  <si>
    <t>Vampire</t>
  </si>
  <si>
    <t>Grashnak Blackhoof</t>
  </si>
  <si>
    <t>ASM</t>
  </si>
  <si>
    <t>Grotty</t>
  </si>
  <si>
    <t>Lord Borak</t>
  </si>
  <si>
    <t>Max Spleenripper</t>
  </si>
  <si>
    <t>solitaire, tronçonneuse, Manchot, Arme secrete</t>
  </si>
  <si>
    <t>Ripper</t>
  </si>
  <si>
    <t>Nain du chaos</t>
  </si>
  <si>
    <t>Hobgobelin</t>
  </si>
  <si>
    <t>blocage, Tacle, Crane épais</t>
  </si>
  <si>
    <t>centaure taureau</t>
  </si>
  <si>
    <t>minotaure</t>
  </si>
  <si>
    <t>Merc Hobgobelin</t>
  </si>
  <si>
    <t>solitaire, blocage, Tacle, Crane épais</t>
  </si>
  <si>
    <t>Merc centaure taureau</t>
  </si>
  <si>
    <t>Hthark the Unstoppable</t>
  </si>
  <si>
    <t>Nobbla Blackwart</t>
  </si>
  <si>
    <t>Rashnak Backpoignardber</t>
  </si>
  <si>
    <t>Zzharg Madeye</t>
  </si>
  <si>
    <t>Assassin</t>
  </si>
  <si>
    <t>blocage</t>
  </si>
  <si>
    <t>Furie</t>
  </si>
  <si>
    <t>Répulsion</t>
  </si>
  <si>
    <t>Merc Assassin</t>
  </si>
  <si>
    <t>solitaire, blocage</t>
  </si>
  <si>
    <t>Tentacules</t>
  </si>
  <si>
    <t>Merc Furie</t>
  </si>
  <si>
    <t>Eldril Sidewinder</t>
  </si>
  <si>
    <t>Tres longues jambes</t>
  </si>
  <si>
    <t>Horkon Heartripper</t>
  </si>
  <si>
    <t>Hubris Rackarth</t>
  </si>
  <si>
    <t xml:space="preserve">Bloqueur </t>
  </si>
  <si>
    <t>courreur, nain</t>
  </si>
  <si>
    <t>Dexterité, Crane épais</t>
  </si>
  <si>
    <t>Blitzer, nain</t>
  </si>
  <si>
    <t>blocage, Crane épais</t>
  </si>
  <si>
    <t>Tueur de trolls</t>
  </si>
  <si>
    <t>Roulemort</t>
  </si>
  <si>
    <t>journalier, nain</t>
  </si>
  <si>
    <t>Merc Blitzer, nain</t>
  </si>
  <si>
    <t>solitaire, blocage, Crane épais</t>
  </si>
  <si>
    <t>Merc Bloqueur</t>
  </si>
  <si>
    <t>Merc Roulemort</t>
  </si>
  <si>
    <t>Merc courreur, nain</t>
  </si>
  <si>
    <t>solitaire, Dexterité, Crane épais</t>
  </si>
  <si>
    <t>Merc Tueur de trolls</t>
  </si>
  <si>
    <t>Juggernaut</t>
  </si>
  <si>
    <t>Barik Farblast</t>
  </si>
  <si>
    <t>Chataigne</t>
  </si>
  <si>
    <t>Boomer Eziasson</t>
  </si>
  <si>
    <t>Blocage multiple</t>
  </si>
  <si>
    <t>Flint Churnblade</t>
  </si>
  <si>
    <t>solitaire, blocage, tronçonneuse, Manchot, Arme secrete, Crane épais</t>
  </si>
  <si>
    <t>Ecrasement</t>
  </si>
  <si>
    <t>Grim Ironjaw</t>
  </si>
  <si>
    <t>Costaud</t>
  </si>
  <si>
    <t>Crane épais</t>
  </si>
  <si>
    <t>Jordell Freshbreeze</t>
  </si>
  <si>
    <t>Prince Moranian</t>
  </si>
  <si>
    <t>gobelin</t>
  </si>
  <si>
    <t>Bombardier</t>
  </si>
  <si>
    <t>tronçonneuse, Manchot, Arme secrete, minus</t>
  </si>
  <si>
    <t>chaine et boulet, Manchot, Arme secrete, minus</t>
  </si>
  <si>
    <t>Troll</t>
  </si>
  <si>
    <t>journalier, gobelin</t>
  </si>
  <si>
    <t>Merc Bombardier</t>
  </si>
  <si>
    <t>solitaire, chaine et boulet, Manchot, Arme secrete, minus</t>
  </si>
  <si>
    <t>Merc gobelin</t>
  </si>
  <si>
    <t>solitaire, tronçonneuse, Manchot, Arme secrete, minus</t>
  </si>
  <si>
    <t>Merc Troll</t>
  </si>
  <si>
    <t>Bomber Dribblesnot</t>
  </si>
  <si>
    <t>Fungus the Loon</t>
  </si>
  <si>
    <t>solitaire, chaine et boulet, Chataigne, Manchot, Arme secrete, minus</t>
  </si>
  <si>
    <t>Parade</t>
  </si>
  <si>
    <t>Frappe précise</t>
  </si>
  <si>
    <t>Scrappa Sorehead</t>
  </si>
  <si>
    <t>Anticipation</t>
  </si>
  <si>
    <t>homme arbre</t>
  </si>
  <si>
    <t>Pro</t>
  </si>
  <si>
    <t>journalier</t>
  </si>
  <si>
    <t>Merc Halfling</t>
  </si>
  <si>
    <t>Arracher le ballon</t>
  </si>
  <si>
    <t>Merc homme arbre</t>
  </si>
  <si>
    <t>Dexterité</t>
  </si>
  <si>
    <t>Deeproot Strongbranch</t>
  </si>
  <si>
    <t>Tacle</t>
  </si>
  <si>
    <t>Puggy Baconbreath</t>
  </si>
  <si>
    <t>trois quart, humain</t>
  </si>
  <si>
    <t>receveur, humain</t>
  </si>
  <si>
    <t>lanceur, humain</t>
  </si>
  <si>
    <t>Blitzer, humain</t>
  </si>
  <si>
    <t>journalier, humain</t>
  </si>
  <si>
    <t>Merc Blitzer, humain</t>
  </si>
  <si>
    <t>Merc receveur, humain</t>
  </si>
  <si>
    <t>Merc trois quart, humain</t>
  </si>
  <si>
    <t>Merc Ogre</t>
  </si>
  <si>
    <t>Merc lanceur, humain</t>
  </si>
  <si>
    <t>Griff Oberwald</t>
  </si>
  <si>
    <t>Mighty Zug</t>
  </si>
  <si>
    <t>solitaire, blocage, Chataigne</t>
  </si>
  <si>
    <t>squelette</t>
  </si>
  <si>
    <t>Regeneration</t>
  </si>
  <si>
    <t>Thro-ra</t>
  </si>
  <si>
    <t>Blitz-ra</t>
  </si>
  <si>
    <t>blocage, Regeneration</t>
  </si>
  <si>
    <t>momie</t>
  </si>
  <si>
    <t>Chataigne, Regeneration</t>
  </si>
  <si>
    <t>journalier, Khemri</t>
  </si>
  <si>
    <t>solitaire, Regeneration</t>
  </si>
  <si>
    <t>Merc Blitz-ra</t>
  </si>
  <si>
    <t>solitaire, blocage, Regeneration</t>
  </si>
  <si>
    <t>Merc momie</t>
  </si>
  <si>
    <t>solitaire, Chataigne, Regeneration</t>
  </si>
  <si>
    <t>Merc squelette</t>
  </si>
  <si>
    <t>Merc Thro-ra</t>
  </si>
  <si>
    <t>Hack Enslash</t>
  </si>
  <si>
    <t>Ramtut III</t>
  </si>
  <si>
    <t>Setekh</t>
  </si>
  <si>
    <t>Skink</t>
  </si>
  <si>
    <t>Saurus</t>
  </si>
  <si>
    <t>Kroxigor</t>
  </si>
  <si>
    <t>journalier, Lizardman</t>
  </si>
  <si>
    <t>Merc Kroxigor</t>
  </si>
  <si>
    <t>Merc Saurus</t>
  </si>
  <si>
    <t>Merc Skink</t>
  </si>
  <si>
    <t>Hemlock</t>
  </si>
  <si>
    <t>Slibli</t>
  </si>
  <si>
    <t>Zombie</t>
  </si>
  <si>
    <t>goule</t>
  </si>
  <si>
    <t>revenant</t>
  </si>
  <si>
    <t>golem de chair</t>
  </si>
  <si>
    <t>Loup garou</t>
  </si>
  <si>
    <t>journalier, Necromantique</t>
  </si>
  <si>
    <t>Merc golem de chair</t>
  </si>
  <si>
    <t>Merc goule</t>
  </si>
  <si>
    <t>Merc Loup garou</t>
  </si>
  <si>
    <t>Merc revenant</t>
  </si>
  <si>
    <t>Merc Zombie</t>
  </si>
  <si>
    <t>Count Drakenborg</t>
  </si>
  <si>
    <t>Wilhelm Chaney</t>
  </si>
  <si>
    <t>trois quart, nordique</t>
  </si>
  <si>
    <t>lanceur, nordique</t>
  </si>
  <si>
    <t>courreur, nordique</t>
  </si>
  <si>
    <t>Berserker</t>
  </si>
  <si>
    <t>Ulfwerener</t>
  </si>
  <si>
    <t>Troll des neiges</t>
  </si>
  <si>
    <t>journalier, nordique</t>
  </si>
  <si>
    <t>Merc Berserker</t>
  </si>
  <si>
    <t>Merc trois quart, nordique</t>
  </si>
  <si>
    <t>Merc courreur, nordique</t>
  </si>
  <si>
    <t>Merc Troll des neiges</t>
  </si>
  <si>
    <t>Merc lanceur, nordique</t>
  </si>
  <si>
    <t>Merc Ulfwerener</t>
  </si>
  <si>
    <t>Icepelt Hammerblow</t>
  </si>
  <si>
    <t>Rotter</t>
  </si>
  <si>
    <t>décomposition, pourriture de Nurgle</t>
  </si>
  <si>
    <t>Pestigor</t>
  </si>
  <si>
    <t>guerrier de Nurgle</t>
  </si>
  <si>
    <t>bete de Nurgle</t>
  </si>
  <si>
    <t>journalier, Nurgle</t>
  </si>
  <si>
    <t>solitaire, décomposition, pourriture de Nurgle</t>
  </si>
  <si>
    <t>Merc bete de Nurgle</t>
  </si>
  <si>
    <t>Merc guerrier de Nurgle</t>
  </si>
  <si>
    <t>Merc Pestigor</t>
  </si>
  <si>
    <t>Merc Rotter</t>
  </si>
  <si>
    <t>Snotling</t>
  </si>
  <si>
    <t>Ogre, Ogre</t>
  </si>
  <si>
    <t>journalier, Ogre</t>
  </si>
  <si>
    <t>Merc Snotling</t>
  </si>
  <si>
    <t>trois quart</t>
  </si>
  <si>
    <t>lanceur, Orque</t>
  </si>
  <si>
    <t>Orque noir</t>
  </si>
  <si>
    <t>Blitzer, Orque</t>
  </si>
  <si>
    <t>journalier, Orque</t>
  </si>
  <si>
    <t>Merc Orque noir</t>
  </si>
  <si>
    <t>Merc Blitzer, Orque</t>
  </si>
  <si>
    <t>Merc trois quart, Orque</t>
  </si>
  <si>
    <t>Merc lanceur, Orque</t>
  </si>
  <si>
    <t>Ugroth Bolgrot</t>
  </si>
  <si>
    <t>Varag goule Chewer</t>
  </si>
  <si>
    <t>trois quart, Skaven</t>
  </si>
  <si>
    <t>lanceur, Skaven</t>
  </si>
  <si>
    <t>coureur d'égout courreur</t>
  </si>
  <si>
    <t>Blitzer, Skaven</t>
  </si>
  <si>
    <t>Rat Ogre</t>
  </si>
  <si>
    <t>journalier, Skaven</t>
  </si>
  <si>
    <t>Merc Blitzer, Skaven</t>
  </si>
  <si>
    <t>Merc coureur d'égout courreur</t>
  </si>
  <si>
    <t>Merc trois quart, Skaven</t>
  </si>
  <si>
    <t>Merc Rat Ogre</t>
  </si>
  <si>
    <t>Merc lanceur, Skaven</t>
  </si>
  <si>
    <t>Hackflem Skuttlespike</t>
  </si>
  <si>
    <t>Headsplitter</t>
  </si>
  <si>
    <t>journalier squelette</t>
  </si>
  <si>
    <t>journalier Zombie</t>
  </si>
  <si>
    <t>Thrall</t>
  </si>
  <si>
    <t>soif de sang, regard hypnotique, Regeneration</t>
  </si>
  <si>
    <t>GAS</t>
  </si>
  <si>
    <t>journalier, Vampire</t>
  </si>
  <si>
    <t>Merc Thrall</t>
  </si>
  <si>
    <t>Merc Vampire</t>
  </si>
  <si>
    <t>solitaire, soif de sang, regard hypnotique, Regeneration</t>
  </si>
  <si>
    <t>danseur de guerre</t>
  </si>
  <si>
    <t>Merc danseur de guerre</t>
  </si>
  <si>
    <t>nain du chaos</t>
  </si>
  <si>
    <t>Merc Nain du chaos</t>
  </si>
  <si>
    <t>journalier, Hobgobelin</t>
  </si>
  <si>
    <t>Fo +1</t>
  </si>
  <si>
    <t>Ag +1</t>
  </si>
  <si>
    <t>Mv +1</t>
  </si>
  <si>
    <t>Ar +1</t>
  </si>
  <si>
    <t>Blocage</t>
  </si>
  <si>
    <t>Bond</t>
  </si>
  <si>
    <t>Chef</t>
  </si>
  <si>
    <t>Cornes</t>
  </si>
  <si>
    <t>Equilibre</t>
  </si>
  <si>
    <t>Plongeon</t>
  </si>
  <si>
    <t>Tacle plongeant</t>
  </si>
  <si>
    <t>Esquive</t>
  </si>
  <si>
    <t>Esquive, blocage</t>
  </si>
  <si>
    <t>solitaire, Esquive, poids plume, minus</t>
  </si>
  <si>
    <t>solitaire, blocage, Esquive, tronçonneuse, Manchot, Arme secrete, minus</t>
  </si>
  <si>
    <t>Esquive en force</t>
  </si>
  <si>
    <t>Esquive, poids plume, minus</t>
  </si>
  <si>
    <t>Bombardier, Esquive, Manchot, Arme secrete, minus</t>
  </si>
  <si>
    <t>solitaire, Bombardier, Esquive, Manchot, Arme secrete, minus</t>
  </si>
  <si>
    <t>solitaire, blocage, Esquive en force, Juggernaut, Regeneration, Arracher le ballon</t>
  </si>
  <si>
    <t>Esquive, minus</t>
  </si>
  <si>
    <t>solitaire, Esquive, minus</t>
  </si>
  <si>
    <t>solitaire, Esquive</t>
  </si>
  <si>
    <t>solitaire, blocage, Esquive, regard hypnotique, Regeneration</t>
  </si>
  <si>
    <t>solitaire, blocage, Bond, Chataigne, Crane épais</t>
  </si>
  <si>
    <t>Saut</t>
  </si>
  <si>
    <t>solitaire, blocage, Plongeon, Esquive, Saut, Sidestep</t>
  </si>
  <si>
    <t>blocage, Esquive, Saut</t>
  </si>
  <si>
    <t>solitaire, blocage, Esquive, Saut</t>
  </si>
  <si>
    <t>Glissade controlée</t>
  </si>
  <si>
    <t>blocage, Glissade controlée</t>
  </si>
  <si>
    <t>solitaire, blocage, Glissade controlée</t>
  </si>
  <si>
    <t>solitaire, tronçonneuse, Manchot, Arme secrete, Regeneration, Glissade controlée</t>
  </si>
  <si>
    <t>solitaire, blocage, Esquive, Glissade controlée, Bond, poignard, minus</t>
  </si>
  <si>
    <t>Esquive, poids plume, Glissade controlée, minus, microbe</t>
  </si>
  <si>
    <t>solitaire, Esquive, poids plume, Glissade controlée, minus, microbe</t>
  </si>
  <si>
    <t>Sournois</t>
  </si>
  <si>
    <t>solitaire, Esquive, Sidestep, Sournois, poignard</t>
  </si>
  <si>
    <t>Sprint, Equilibre, Crane épais</t>
  </si>
  <si>
    <t>solitaire, Sprint, Equilibre, Crane épais</t>
  </si>
  <si>
    <t>solitaire, blocage, Esquive en force, Juggernaut, Sprint, Equilibre, Crane épais</t>
  </si>
  <si>
    <t>solitaire, blocage, Esquive, Parade, Sprint, Equilibre</t>
  </si>
  <si>
    <t>solitaire, poids plume, Esquive, Saut, poids plume, arme secrete, Sprint, minus, Equilibre, TLJ</t>
  </si>
  <si>
    <t>Précision</t>
  </si>
  <si>
    <t>solitaire, Précision, blocage, Bombardier, Manchot, Arme secrete, Crane épais</t>
  </si>
  <si>
    <t>solitaire, Précision, Bombardier, Esquive, Manchot, poids plume, Arme secrete, minus</t>
  </si>
  <si>
    <t>Passe rapide</t>
  </si>
  <si>
    <t>solitaire, Passe rapide</t>
  </si>
  <si>
    <t>La main de dieu</t>
  </si>
  <si>
    <t>Nerf d'acier</t>
  </si>
  <si>
    <t>solitaire, blocage, Esquive, Nerf d'acier, poids plume, minus</t>
  </si>
  <si>
    <t>Esquive, Passe</t>
  </si>
  <si>
    <t>Blocage de Passe</t>
  </si>
  <si>
    <t>solitaire, LMdD, Passe, Arme secrete, Costaud, Dexterité, Tacle, Crane épais</t>
  </si>
  <si>
    <t>solitaire, LMdD, Passe, Arme secrete, Costaud, Dexterité, Crane épais</t>
  </si>
  <si>
    <t>solitaire, Passe</t>
  </si>
  <si>
    <t>blocage de Passe</t>
  </si>
  <si>
    <t>Dexterité, Passe</t>
  </si>
  <si>
    <t>solitaire, Dexterité, Passe</t>
  </si>
  <si>
    <t>Passe, Regeneration, Dexterité</t>
  </si>
  <si>
    <t>solitaire, Passe, Regeneration, Dexterité</t>
  </si>
  <si>
    <t>blocage, Passe</t>
  </si>
  <si>
    <t>solitaire, blocage, Passe</t>
  </si>
  <si>
    <t>Passe, Dexterité</t>
  </si>
  <si>
    <t>solitaire, Passe, Dexterité</t>
  </si>
  <si>
    <t>solitaire, blocage, Chataigne, Crane épais, Lancer un coequipier</t>
  </si>
  <si>
    <t>solitaire, cerveau lent, Chataigne, Nerf d'acier, Costaud, Crane épais, Lancer coequipier</t>
  </si>
  <si>
    <t>Lancer précis</t>
  </si>
  <si>
    <t>solitaire, toujours affamé, Chataigne, gros debile, Regeneration, Lancer coequipier</t>
  </si>
  <si>
    <t>Passe, Lancer précis</t>
  </si>
  <si>
    <t>solitaire, Passe, Lancer précis</t>
  </si>
  <si>
    <t>solitaire, cerveau lent, Chataigne, Crane épais, Lancer coequipier</t>
  </si>
  <si>
    <t>cerveau lent, Chataigne, Crane épais, Lancer coequipier</t>
  </si>
  <si>
    <t>Main démesurée</t>
  </si>
  <si>
    <t>Griffes</t>
  </si>
  <si>
    <t>Présence perturbante</t>
  </si>
  <si>
    <t>Présence perturbante, Répulsion, pourriture de Nurgle, Regeneration</t>
  </si>
  <si>
    <t>solitaire, Présence perturbante, Répulsion, Chataigne, pourriture de Nurgle, gros debile, Regeneration, Tentacules</t>
  </si>
  <si>
    <t>solitaire, Présence perturbante, Répulsion, pourriture de Nurgle, Regeneration</t>
  </si>
  <si>
    <t>Bras supplémentaire</t>
  </si>
  <si>
    <t>solitaire, Cornes</t>
  </si>
  <si>
    <t>Cornes, pourriture de Nurgle, Regeneration</t>
  </si>
  <si>
    <t>solitaire, Cornes, pourriture de Nurgle, Regeneration</t>
  </si>
  <si>
    <t>Queue préhensile</t>
  </si>
  <si>
    <t>solitaire, cerveau lent, Chataigne, Queue préhensile, Crane épais</t>
  </si>
  <si>
    <t>Deux têtes</t>
  </si>
  <si>
    <t>solitaire, Esquive, Bras supplémentaire, Queue préhensile, Deux têtes</t>
  </si>
  <si>
    <t>Réception</t>
  </si>
  <si>
    <t>Esquive, Réception</t>
  </si>
  <si>
    <t>solitaire, Réception, Esquive, regard hypnotique, Nerf d'acier, blocage de Passe</t>
  </si>
  <si>
    <t>Réception, Nerf d'acier</t>
  </si>
  <si>
    <t>solitaire, Réception, Nerf d'acier</t>
  </si>
  <si>
    <t>solitaire, Réception</t>
  </si>
  <si>
    <t>Réception, Esquive</t>
  </si>
  <si>
    <t>solitaire, Réception, Esquive</t>
  </si>
  <si>
    <t>solitaire, Projection, Chataigne, Regeneration, Lancer un coequipier</t>
  </si>
  <si>
    <t>Projection</t>
  </si>
  <si>
    <t>Garde</t>
  </si>
  <si>
    <t>Lutte</t>
  </si>
  <si>
    <t>solitaire, Esquive en force, Chataigne, Regeneration, Lutte</t>
  </si>
  <si>
    <t>Poursuite, poignard</t>
  </si>
  <si>
    <t>solitaire, Poursuite, poignard</t>
  </si>
  <si>
    <t>solitaire, Esquive, Saut, Blocage multiple, Poursuite, poignard</t>
  </si>
  <si>
    <t>Poursuite</t>
  </si>
  <si>
    <t>solitaire, Esquive, Queue préhensile, Poursuite, poignard</t>
  </si>
  <si>
    <t>solitaire, tronçonneuse, Manchot, Arme secrete, Stabilité</t>
  </si>
  <si>
    <t>Stabilité</t>
  </si>
  <si>
    <t>solitaire, Chataigne, Stabilité, costaud, prendre racine, Crane épais, Lancer coequipier</t>
  </si>
  <si>
    <t>solitaire, blocage, Chataigne, Stabilité, Costaud, Crane épais, Lancer un coequipier</t>
  </si>
  <si>
    <t>solitaire, blocage, Projection, Garde, Stabilité</t>
  </si>
  <si>
    <t>Regeneration, Stabilité, Crane épais</t>
  </si>
  <si>
    <t>solitaire, Regeneration, Stabilité, Crane épais</t>
  </si>
  <si>
    <t>solitaire, blocage, Vicieux, Chataigne</t>
  </si>
  <si>
    <t>solitaire, blocage, Vicieux, Bond, Chataigne, Arracher le ballon</t>
  </si>
  <si>
    <t>Esquive en force, Vicieux, Juggernaut, Chataigne, Manchot, Arme secrete, Stabilité</t>
  </si>
  <si>
    <t>solitaire, Esquive en force, Vicieux, Juggernaut, Chataigne, Manchot, Arme secrete, Stabilité</t>
  </si>
  <si>
    <t>Vicieux</t>
  </si>
  <si>
    <t>Vicieux, Esquive, Saut, Arme secrete, minus, Tres longues jambes</t>
  </si>
  <si>
    <t>solitaire, Vicieux, Esquive, Saut, Arme secrete, minus, Tres longues jambes</t>
  </si>
  <si>
    <t>solitaire, poids plume, Esquive, Saut, joueur Vicieux, arme secrete, Sprint, minus, Equilibre, TLJ</t>
  </si>
  <si>
    <t>nbr max</t>
  </si>
  <si>
    <t>Merc barjot</t>
  </si>
  <si>
    <t>Barjot</t>
  </si>
  <si>
    <t>Baton a ressort</t>
  </si>
  <si>
    <t>Merc Baton a ressort</t>
  </si>
  <si>
    <t>Fanatique</t>
  </si>
  <si>
    <t>Merc Fanatique</t>
  </si>
  <si>
    <t>Amazone1</t>
  </si>
  <si>
    <t>Amazone2</t>
  </si>
  <si>
    <t>Amazone3</t>
  </si>
  <si>
    <t>Amazone4</t>
  </si>
  <si>
    <t>Chaos1</t>
  </si>
  <si>
    <t>Chaos2</t>
  </si>
  <si>
    <t>Chaos3</t>
  </si>
  <si>
    <t>Nain du chaos1</t>
  </si>
  <si>
    <t>Nain du chaos2</t>
  </si>
  <si>
    <t>Nain du chaos3</t>
  </si>
  <si>
    <t>Nain du chaos4</t>
  </si>
  <si>
    <t>Nain1</t>
  </si>
  <si>
    <t>Nain2</t>
  </si>
  <si>
    <t>Nain3</t>
  </si>
  <si>
    <t>Nain4</t>
  </si>
  <si>
    <t>Nain5</t>
  </si>
  <si>
    <t>Gobelin1</t>
  </si>
  <si>
    <t>gobelin2</t>
  </si>
  <si>
    <t>gobelin3</t>
  </si>
  <si>
    <t>gobelin4</t>
  </si>
  <si>
    <t>gobelin5</t>
  </si>
  <si>
    <t>gobelin6</t>
  </si>
  <si>
    <t>Halfling1</t>
  </si>
  <si>
    <t>Halfling2</t>
  </si>
  <si>
    <t>Humain1</t>
  </si>
  <si>
    <t>Humain2</t>
  </si>
  <si>
    <t>Humain3</t>
  </si>
  <si>
    <t>Humain4</t>
  </si>
  <si>
    <t>Humain5</t>
  </si>
  <si>
    <t>Khemri1</t>
  </si>
  <si>
    <t>Khemri2</t>
  </si>
  <si>
    <t>Khemri3</t>
  </si>
  <si>
    <t>Khemri4</t>
  </si>
  <si>
    <t>Necromantique1</t>
  </si>
  <si>
    <t>Necromantique2</t>
  </si>
  <si>
    <t>Necromantique3</t>
  </si>
  <si>
    <t>Necromantique4</t>
  </si>
  <si>
    <t>Necromantique5</t>
  </si>
  <si>
    <t>Nordique1</t>
  </si>
  <si>
    <t>Nordique2</t>
  </si>
  <si>
    <t>Nordique3</t>
  </si>
  <si>
    <t>Nordique4</t>
  </si>
  <si>
    <t>Nordique5</t>
  </si>
  <si>
    <t>Nordique6</t>
  </si>
  <si>
    <t>Nurgle1</t>
  </si>
  <si>
    <t>Nurgle2</t>
  </si>
  <si>
    <t>Nurgle3</t>
  </si>
  <si>
    <t>Nurgle4</t>
  </si>
  <si>
    <t>Ogre1</t>
  </si>
  <si>
    <t>Ogre2</t>
  </si>
  <si>
    <t>Orque1</t>
  </si>
  <si>
    <t>Orque2</t>
  </si>
  <si>
    <t>Orque3</t>
  </si>
  <si>
    <t>Orque4</t>
  </si>
  <si>
    <t>Orque5</t>
  </si>
  <si>
    <t>Orque6</t>
  </si>
  <si>
    <t>Skaven1</t>
  </si>
  <si>
    <t>Skaven2</t>
  </si>
  <si>
    <t>Skaven3</t>
  </si>
  <si>
    <t>Skaven4</t>
  </si>
  <si>
    <t>Skaven5</t>
  </si>
  <si>
    <t>Mort vivant1</t>
  </si>
  <si>
    <t>Mort vivant2</t>
  </si>
  <si>
    <t>Mort vivant3</t>
  </si>
  <si>
    <t>Mort vivant4</t>
  </si>
  <si>
    <t>Mort vivant5</t>
  </si>
  <si>
    <t>Vampire1</t>
  </si>
  <si>
    <t>Vampire2</t>
  </si>
  <si>
    <t>Homme-lezard</t>
  </si>
  <si>
    <t>Homme-lezard1</t>
  </si>
  <si>
    <t>Homme-lezard2</t>
  </si>
  <si>
    <t>Homme-lezard3</t>
  </si>
  <si>
    <t>POSITION</t>
  </si>
  <si>
    <t>Nbr max</t>
  </si>
  <si>
    <t>Nbr present</t>
  </si>
  <si>
    <t>M2N</t>
  </si>
  <si>
    <t>M3N</t>
  </si>
  <si>
    <t>M4N</t>
  </si>
  <si>
    <t>MN</t>
  </si>
  <si>
    <t>Cout RR</t>
  </si>
  <si>
    <t>Elfe</t>
  </si>
  <si>
    <t>Elfe noir</t>
  </si>
  <si>
    <t>Elfe sylvain</t>
  </si>
  <si>
    <t>Haut Elfe</t>
  </si>
  <si>
    <t>Elfe noir1</t>
  </si>
  <si>
    <t>trois quart, Elfe noir</t>
  </si>
  <si>
    <t>Elfe noir2</t>
  </si>
  <si>
    <t>courreur, Elfe noir</t>
  </si>
  <si>
    <t>Elfe noir3</t>
  </si>
  <si>
    <t>Elfe noir4</t>
  </si>
  <si>
    <t>Blitzer, Elfe noir</t>
  </si>
  <si>
    <t>Elfe noir5</t>
  </si>
  <si>
    <t>Elfe1</t>
  </si>
  <si>
    <t>trois quart, Elfe</t>
  </si>
  <si>
    <t>Elfe2</t>
  </si>
  <si>
    <t>lanceur, Elfe</t>
  </si>
  <si>
    <t>Elfe3</t>
  </si>
  <si>
    <t>receveur, Elfe</t>
  </si>
  <si>
    <t>Elfe4</t>
  </si>
  <si>
    <t>Blitzer, Elfe</t>
  </si>
  <si>
    <t>Haut Elfe1</t>
  </si>
  <si>
    <t>trois quart, haut Elfe</t>
  </si>
  <si>
    <t>Haut Elfe2</t>
  </si>
  <si>
    <t>lanceur, haut Elfe</t>
  </si>
  <si>
    <t>Haut Elfe3</t>
  </si>
  <si>
    <t>receveur, haut Elfe</t>
  </si>
  <si>
    <t>Haut Elfe4</t>
  </si>
  <si>
    <t>Blitzer, haut Elfe</t>
  </si>
  <si>
    <t>journalier, Elfe noir</t>
  </si>
  <si>
    <t>Merc trois quart, Elfe noir</t>
  </si>
  <si>
    <t>Merc courreur, Elfe noir</t>
  </si>
  <si>
    <t>Merc Blitzer, Elfe noir</t>
  </si>
  <si>
    <t>journalier, Elfe</t>
  </si>
  <si>
    <t>Merc Blitzer, Elfe</t>
  </si>
  <si>
    <t>Merc receveur, Elfe</t>
  </si>
  <si>
    <t>Merc trois quart, Elfe</t>
  </si>
  <si>
    <t>Merc lanceur, Elfe</t>
  </si>
  <si>
    <t>Elfe sylvain1</t>
  </si>
  <si>
    <t>trois quart, Elfe sylvain</t>
  </si>
  <si>
    <t>Elfe sylvain2</t>
  </si>
  <si>
    <t>receveur, Elfe sylvain</t>
  </si>
  <si>
    <t>Elfe sylvain3</t>
  </si>
  <si>
    <t>lanceur, Elfe sylvain</t>
  </si>
  <si>
    <t>Elfe sylvain4</t>
  </si>
  <si>
    <t>Elfe sylvain5</t>
  </si>
  <si>
    <t>journalier, haut Elfe</t>
  </si>
  <si>
    <t>Merc Blitzer, haut Elfe</t>
  </si>
  <si>
    <t>Merc receveur, haut Elfe</t>
  </si>
  <si>
    <t>Merc trois quart, haut Elfe</t>
  </si>
  <si>
    <t>Merc lanceur, haut Elfe</t>
  </si>
  <si>
    <t>journalier, Elfe sylvain</t>
  </si>
  <si>
    <t>Merc receveur, Elfe sylvain</t>
  </si>
  <si>
    <t>Merc trois quart, Elfe sylvain</t>
  </si>
  <si>
    <t>Merc lanceur, Elfe sylvain</t>
  </si>
  <si>
    <t>minotaure du Chaos</t>
  </si>
  <si>
    <t>Skitter Pic-pic</t>
  </si>
  <si>
    <t>comp sp</t>
  </si>
  <si>
    <t>comp db</t>
  </si>
  <si>
    <t>Fo</t>
  </si>
  <si>
    <t>solitaire, Frenésie, Cornes, Chataigne, Crane épais, Animal sauvage</t>
  </si>
  <si>
    <t>solitaire, Frenésie, Cornes, Chataigne, Crane épais</t>
  </si>
  <si>
    <t>Esquive, Frenésie, Bond</t>
  </si>
  <si>
    <t>solitaire, Esquive, Frenésie, Bond</t>
  </si>
  <si>
    <t>Frenésie</t>
  </si>
  <si>
    <t>Griffes, Frenésie, Regeneration</t>
  </si>
  <si>
    <t>solitaire, Griffes, Frenésie, Regeneration</t>
  </si>
  <si>
    <t>solitaire, Réception, Griffes, Frenésie, Regeneration, Lutte</t>
  </si>
  <si>
    <t>blocage, Frenésie, Bond</t>
  </si>
  <si>
    <t>solitaire, Griffes, Présence perturbante, Frenésie, Animal sauvage</t>
  </si>
  <si>
    <t>solitaire, blocage, Frenésie, Bond</t>
  </si>
  <si>
    <t>solitaire, Frenésie</t>
  </si>
  <si>
    <t>solitaire, Griffes, Présence perturbante, Frenésie, Chataigne, Regeneration</t>
  </si>
  <si>
    <t>solitaire, Frenésie, Chataigne, Queue préhensile, Animal sauvage</t>
  </si>
  <si>
    <t>solitaire, Frenésie, chataigne, Queue préhensile</t>
  </si>
  <si>
    <t>solitaire, blocage, Intrépidité, Esquive, Bond, poignard, Pieux</t>
  </si>
  <si>
    <t>Intrépidité</t>
  </si>
  <si>
    <t>blocage, Intrépidité, Frenésie, Crane épais</t>
  </si>
  <si>
    <t>solitaire, blocage, Intrépidité, Frenésie, Crane épais</t>
  </si>
  <si>
    <t>solitaire, blocage,Intrépidité, Frenésie, Chataigne, Crane épais</t>
  </si>
  <si>
    <t>solitaire, blocage, Intrépidité, Tacle, Lutte</t>
  </si>
  <si>
    <t>blocage, Intrépidité</t>
  </si>
  <si>
    <t>solitaire, blocage, Intrépidité</t>
  </si>
  <si>
    <t>Mv</t>
  </si>
  <si>
    <t>D</t>
  </si>
  <si>
    <t>I</t>
  </si>
  <si>
    <t>Av</t>
  </si>
  <si>
    <t>N</t>
  </si>
  <si>
    <t>2N</t>
  </si>
  <si>
    <t>3N</t>
  </si>
  <si>
    <t>4N</t>
  </si>
  <si>
    <t>solitaire, blocage, Plongeon, Esquive, Saut, Glissade controlée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</si>
</sst>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\g\p"/>
    <numFmt numFmtId="165" formatCode="0.0"/>
    <numFmt numFmtId="166" formatCode="[$-40C]dddd\ d\ mmmm\ yyyy"/>
    <numFmt numFmtId="167" formatCode="00000"/>
  </numFmts>
  <fonts count="14">
    <font>
      <sz val="10"/>
      <name val="Arial"/>
      <family val="0"/>
    </font>
    <font>
      <b/>
      <sz val="10"/>
      <color indexed="10"/>
      <name val="Arial"/>
      <family val="2"/>
    </font>
    <font>
      <sz val="10"/>
      <name val="Comic Sans MS"/>
      <family val="4"/>
    </font>
    <font>
      <sz val="10"/>
      <color indexed="10"/>
      <name val="Comic Sans MS"/>
      <family val="4"/>
    </font>
    <font>
      <b/>
      <sz val="10"/>
      <color indexed="10"/>
      <name val="Comic Sans MS"/>
      <family val="4"/>
    </font>
    <font>
      <sz val="8"/>
      <color indexed="10"/>
      <name val="Comic Sans MS"/>
      <family val="4"/>
    </font>
    <font>
      <sz val="8"/>
      <name val="Arial"/>
      <family val="0"/>
    </font>
    <font>
      <sz val="8"/>
      <name val="Times New Roman"/>
      <family val="1"/>
    </font>
    <font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0"/>
      <name val="Comic Sans MS"/>
      <family val="4"/>
    </font>
    <font>
      <b/>
      <sz val="10"/>
      <color indexed="12"/>
      <name val="Comic Sans MS"/>
      <family val="4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7" fillId="0" borderId="0" xfId="0" applyNumberFormat="1" applyFont="1" applyFill="1" applyBorder="1" applyAlignment="1" applyProtection="1">
      <alignment horizontal="center" vertical="center" shrinkToFit="1"/>
      <protection/>
    </xf>
    <xf numFmtId="0" fontId="7" fillId="0" borderId="0" xfId="0" applyNumberFormat="1" applyFont="1" applyBorder="1" applyAlignment="1" applyProtection="1">
      <alignment horizontal="right" vertical="center" shrinkToFit="1"/>
      <protection/>
    </xf>
    <xf numFmtId="0" fontId="7" fillId="0" borderId="0" xfId="0" applyNumberFormat="1" applyFont="1" applyBorder="1" applyAlignment="1" applyProtection="1">
      <alignment horizontal="center" vertical="center" shrinkToFit="1"/>
      <protection/>
    </xf>
    <xf numFmtId="0" fontId="7" fillId="0" borderId="0" xfId="0" applyNumberFormat="1" applyFont="1" applyBorder="1" applyAlignment="1" applyProtection="1">
      <alignment horizontal="left" vertical="center" shrinkToFit="1"/>
      <protection/>
    </xf>
    <xf numFmtId="0" fontId="7" fillId="0" borderId="0" xfId="0" applyFont="1" applyBorder="1" applyAlignment="1" applyProtection="1">
      <alignment horizontal="right" vertical="center" shrinkToFit="1"/>
      <protection/>
    </xf>
    <xf numFmtId="0" fontId="7" fillId="0" borderId="0" xfId="0" applyFont="1" applyFill="1" applyBorder="1" applyAlignment="1" applyProtection="1">
      <alignment horizontal="center" shrinkToFit="1"/>
      <protection/>
    </xf>
    <xf numFmtId="0" fontId="7" fillId="0" borderId="0" xfId="0" applyNumberFormat="1" applyFont="1" applyFill="1" applyBorder="1" applyAlignment="1" applyProtection="1">
      <alignment horizontal="right" vertical="center" shrinkToFit="1"/>
      <protection/>
    </xf>
    <xf numFmtId="0" fontId="7" fillId="0" borderId="0" xfId="0" applyFont="1" applyBorder="1" applyAlignment="1" applyProtection="1">
      <alignment horizontal="right" shrinkToFit="1"/>
      <protection/>
    </xf>
    <xf numFmtId="0" fontId="7" fillId="0" borderId="0" xfId="0" applyFont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2" fillId="0" borderId="1" xfId="0" applyFont="1" applyFill="1" applyBorder="1" applyAlignment="1" applyProtection="1">
      <alignment horizontal="center" vertical="center" shrinkToFit="1"/>
      <protection/>
    </xf>
    <xf numFmtId="0" fontId="2" fillId="0" borderId="2" xfId="0" applyFont="1" applyFill="1" applyBorder="1" applyAlignment="1" applyProtection="1">
      <alignment horizontal="center" vertical="center" shrinkToFit="1"/>
      <protection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6" xfId="0" applyFont="1" applyFill="1" applyBorder="1" applyAlignment="1" applyProtection="1">
      <alignment horizontal="center" vertical="center" shrinkToFit="1"/>
      <protection locked="0"/>
    </xf>
    <xf numFmtId="0" fontId="2" fillId="0" borderId="7" xfId="0" applyFont="1" applyFill="1" applyBorder="1" applyAlignment="1" applyProtection="1">
      <alignment horizontal="center" vertical="center" shrinkToFit="1"/>
      <protection locked="0"/>
    </xf>
    <xf numFmtId="0" fontId="2" fillId="0" borderId="8" xfId="0" applyFont="1" applyFill="1" applyBorder="1" applyAlignment="1" applyProtection="1">
      <alignment horizontal="center" vertical="center" shrinkToFit="1"/>
      <protection locked="0"/>
    </xf>
    <xf numFmtId="0" fontId="2" fillId="0" borderId="9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1" fillId="3" borderId="17" xfId="0" applyFont="1" applyFill="1" applyBorder="1" applyAlignment="1" applyProtection="1">
      <alignment horizontal="center" vertical="center" shrinkToFit="1"/>
      <protection/>
    </xf>
    <xf numFmtId="0" fontId="1" fillId="3" borderId="5" xfId="0" applyFont="1" applyFill="1" applyBorder="1" applyAlignment="1" applyProtection="1">
      <alignment horizontal="center" vertical="center" shrinkToFit="1"/>
      <protection/>
    </xf>
    <xf numFmtId="0" fontId="1" fillId="3" borderId="18" xfId="0" applyFont="1" applyFill="1" applyBorder="1" applyAlignment="1" applyProtection="1">
      <alignment horizontal="center" vertical="center" shrinkToFit="1"/>
      <protection/>
    </xf>
    <xf numFmtId="0" fontId="1" fillId="3" borderId="19" xfId="0" applyFont="1" applyFill="1" applyBorder="1" applyAlignment="1" applyProtection="1">
      <alignment vertical="center" shrinkToFit="1"/>
      <protection/>
    </xf>
    <xf numFmtId="164" fontId="1" fillId="3" borderId="2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shrinkToFit="1"/>
      <protection/>
    </xf>
    <xf numFmtId="0" fontId="8" fillId="0" borderId="0" xfId="0" applyNumberFormat="1" applyFont="1" applyAlignment="1" applyProtection="1">
      <alignment horizontal="center" vertical="center" shrinkToFit="1"/>
      <protection/>
    </xf>
    <xf numFmtId="0" fontId="7" fillId="0" borderId="0" xfId="0" applyNumberFormat="1" applyFont="1" applyAlignment="1" applyProtection="1">
      <alignment horizontal="center" vertical="center" shrinkToFit="1"/>
      <protection/>
    </xf>
    <xf numFmtId="0" fontId="7" fillId="0" borderId="21" xfId="0" applyNumberFormat="1" applyFont="1" applyFill="1" applyBorder="1" applyAlignment="1" applyProtection="1">
      <alignment horizontal="center" vertical="center" shrinkToFit="1"/>
      <protection/>
    </xf>
    <xf numFmtId="0" fontId="0" fillId="0" borderId="22" xfId="0" applyBorder="1" applyAlignment="1" applyProtection="1">
      <alignment horizontal="center" shrinkToFit="1"/>
      <protection/>
    </xf>
    <xf numFmtId="0" fontId="0" fillId="0" borderId="23" xfId="0" applyBorder="1" applyAlignment="1" applyProtection="1">
      <alignment horizontal="center" shrinkToFit="1"/>
      <protection/>
    </xf>
    <xf numFmtId="3" fontId="0" fillId="0" borderId="0" xfId="0" applyNumberFormat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shrinkToFit="1"/>
      <protection/>
    </xf>
    <xf numFmtId="0" fontId="2" fillId="0" borderId="24" xfId="0" applyFont="1" applyBorder="1" applyAlignment="1" applyProtection="1">
      <alignment horizontal="center" vertical="center" shrinkToFit="1"/>
      <protection/>
    </xf>
    <xf numFmtId="0" fontId="2" fillId="2" borderId="1" xfId="0" applyFont="1" applyFill="1" applyBorder="1" applyAlignment="1" applyProtection="1">
      <alignment horizontal="center" vertical="center" shrinkToFit="1"/>
      <protection/>
    </xf>
    <xf numFmtId="1" fontId="2" fillId="4" borderId="1" xfId="0" applyNumberFormat="1" applyFont="1" applyFill="1" applyBorder="1" applyAlignment="1" applyProtection="1">
      <alignment horizontal="center" vertical="center" shrinkToFit="1"/>
      <protection/>
    </xf>
    <xf numFmtId="3" fontId="2" fillId="0" borderId="10" xfId="0" applyNumberFormat="1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 shrinkToFit="1"/>
      <protection/>
    </xf>
    <xf numFmtId="0" fontId="10" fillId="0" borderId="0" xfId="0" applyNumberFormat="1" applyFont="1" applyAlignment="1" applyProtection="1">
      <alignment horizontal="center" vertical="center" shrinkToFit="1"/>
      <protection/>
    </xf>
    <xf numFmtId="0" fontId="10" fillId="0" borderId="0" xfId="0" applyNumberFormat="1" applyFont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center" shrinkToFit="1"/>
      <protection/>
    </xf>
    <xf numFmtId="0" fontId="7" fillId="0" borderId="25" xfId="0" applyNumberFormat="1" applyFont="1" applyFill="1" applyBorder="1" applyAlignment="1" applyProtection="1">
      <alignment horizontal="center" vertical="center" shrinkToFit="1"/>
      <protection/>
    </xf>
    <xf numFmtId="0" fontId="7" fillId="0" borderId="26" xfId="0" applyNumberFormat="1" applyFont="1" applyFill="1" applyBorder="1" applyAlignment="1" applyProtection="1">
      <alignment horizontal="center" vertical="center" shrinkToFit="1"/>
      <protection/>
    </xf>
    <xf numFmtId="0" fontId="7" fillId="0" borderId="27" xfId="0" applyNumberFormat="1" applyFont="1" applyFill="1" applyBorder="1" applyAlignment="1" applyProtection="1">
      <alignment horizontal="center" vertical="center" shrinkToFit="1"/>
      <protection/>
    </xf>
    <xf numFmtId="0" fontId="2" fillId="0" borderId="28" xfId="0" applyFont="1" applyBorder="1" applyAlignment="1" applyProtection="1">
      <alignment horizontal="center" vertical="center" shrinkToFit="1"/>
      <protection/>
    </xf>
    <xf numFmtId="0" fontId="2" fillId="2" borderId="2" xfId="0" applyFont="1" applyFill="1" applyBorder="1" applyAlignment="1" applyProtection="1">
      <alignment horizontal="center" vertical="center" shrinkToFit="1"/>
      <protection/>
    </xf>
    <xf numFmtId="1" fontId="2" fillId="4" borderId="16" xfId="0" applyNumberFormat="1" applyFont="1" applyFill="1" applyBorder="1" applyAlignment="1" applyProtection="1">
      <alignment horizontal="center" vertical="center" shrinkToFit="1"/>
      <protection/>
    </xf>
    <xf numFmtId="3" fontId="2" fillId="0" borderId="12" xfId="0" applyNumberFormat="1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0" fillId="5" borderId="29" xfId="0" applyFill="1" applyBorder="1" applyAlignment="1" applyProtection="1">
      <alignment horizontal="center" shrinkToFit="1"/>
      <protection/>
    </xf>
    <xf numFmtId="0" fontId="0" fillId="5" borderId="30" xfId="0" applyFill="1" applyBorder="1" applyAlignment="1" applyProtection="1">
      <alignment horizontal="center" shrinkToFit="1"/>
      <protection/>
    </xf>
    <xf numFmtId="0" fontId="0" fillId="5" borderId="31" xfId="0" applyFill="1" applyBorder="1" applyAlignment="1" applyProtection="1">
      <alignment horizontal="center" shrinkToFit="1"/>
      <protection/>
    </xf>
    <xf numFmtId="3" fontId="0" fillId="0" borderId="27" xfId="0" applyNumberFormat="1" applyBorder="1" applyAlignment="1" applyProtection="1">
      <alignment horizontal="center" shrinkToFit="1"/>
      <protection/>
    </xf>
    <xf numFmtId="0" fontId="2" fillId="0" borderId="0" xfId="0" applyFont="1" applyBorder="1" applyAlignment="1" applyProtection="1">
      <alignment horizontal="left" vertical="center" shrinkToFit="1"/>
      <protection/>
    </xf>
    <xf numFmtId="0" fontId="0" fillId="0" borderId="0" xfId="0" applyBorder="1" applyAlignment="1" applyProtection="1">
      <alignment shrinkToFit="1"/>
      <protection/>
    </xf>
    <xf numFmtId="0" fontId="0" fillId="0" borderId="30" xfId="0" applyBorder="1" applyAlignment="1" applyProtection="1">
      <alignment horizontal="center" shrinkToFit="1"/>
      <protection/>
    </xf>
    <xf numFmtId="0" fontId="0" fillId="0" borderId="31" xfId="0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11" fillId="0" borderId="0" xfId="0" applyFont="1" applyFill="1" applyBorder="1" applyAlignment="1" applyProtection="1">
      <alignment horizontal="center" vertical="center" shrinkToFit="1"/>
      <protection/>
    </xf>
    <xf numFmtId="0" fontId="0" fillId="4" borderId="6" xfId="0" applyFill="1" applyBorder="1" applyAlignment="1" applyProtection="1">
      <alignment horizontal="center" vertical="center" shrinkToFit="1"/>
      <protection/>
    </xf>
    <xf numFmtId="0" fontId="0" fillId="4" borderId="8" xfId="0" applyFill="1" applyBorder="1" applyAlignment="1" applyProtection="1">
      <alignment horizontal="center" vertical="center" shrinkToFit="1"/>
      <protection/>
    </xf>
    <xf numFmtId="0" fontId="3" fillId="3" borderId="32" xfId="0" applyFont="1" applyFill="1" applyBorder="1" applyAlignment="1" applyProtection="1">
      <alignment horizontal="center" vertical="center" shrinkToFit="1"/>
      <protection/>
    </xf>
    <xf numFmtId="3" fontId="2" fillId="4" borderId="17" xfId="0" applyNumberFormat="1" applyFont="1" applyFill="1" applyBorder="1" applyAlignment="1" applyProtection="1">
      <alignment horizontal="center" vertical="center" shrinkToFit="1"/>
      <protection/>
    </xf>
    <xf numFmtId="1" fontId="2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2" borderId="10" xfId="0" applyFill="1" applyBorder="1" applyAlignment="1" applyProtection="1">
      <alignment horizontal="center" vertical="center" shrinkToFit="1"/>
      <protection/>
    </xf>
    <xf numFmtId="0" fontId="3" fillId="3" borderId="33" xfId="0" applyFont="1" applyFill="1" applyBorder="1" applyAlignment="1" applyProtection="1">
      <alignment horizontal="center" vertical="center" shrinkToFit="1"/>
      <protection/>
    </xf>
    <xf numFmtId="3" fontId="2" fillId="4" borderId="34" xfId="0" applyNumberFormat="1" applyFont="1" applyFill="1" applyBorder="1" applyAlignment="1" applyProtection="1">
      <alignment horizontal="center" vertical="center" shrinkToFit="1"/>
      <protection/>
    </xf>
    <xf numFmtId="0" fontId="2" fillId="4" borderId="1" xfId="0" applyFont="1" applyFill="1" applyBorder="1" applyAlignment="1" applyProtection="1">
      <alignment horizontal="center" vertical="center" shrinkToFit="1"/>
      <protection/>
    </xf>
    <xf numFmtId="0" fontId="0" fillId="4" borderId="10" xfId="0" applyFill="1" applyBorder="1" applyAlignment="1" applyProtection="1">
      <alignment horizontal="center" vertical="center" shrinkToFit="1"/>
      <protection/>
    </xf>
    <xf numFmtId="0" fontId="9" fillId="0" borderId="0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7" fillId="0" borderId="0" xfId="0" applyNumberFormat="1" applyFont="1" applyFill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horizontal="center" vertical="center" shrinkToFit="1"/>
      <protection/>
    </xf>
    <xf numFmtId="0" fontId="0" fillId="2" borderId="12" xfId="0" applyFill="1" applyBorder="1" applyAlignment="1" applyProtection="1">
      <alignment horizontal="center" vertical="center" shrinkToFit="1"/>
      <protection/>
    </xf>
    <xf numFmtId="0" fontId="3" fillId="3" borderId="35" xfId="0" applyFont="1" applyFill="1" applyBorder="1" applyAlignment="1" applyProtection="1">
      <alignment horizontal="center" vertical="center" shrinkToFit="1"/>
      <protection/>
    </xf>
    <xf numFmtId="3" fontId="2" fillId="4" borderId="27" xfId="0" applyNumberFormat="1" applyFont="1" applyFill="1" applyBorder="1" applyAlignment="1" applyProtection="1">
      <alignment horizontal="center" vertical="center" shrinkToFit="1"/>
      <protection/>
    </xf>
    <xf numFmtId="0" fontId="7" fillId="0" borderId="0" xfId="0" applyNumberFormat="1" applyFont="1" applyAlignment="1" applyProtection="1">
      <alignment horizontal="left" vertical="center" shrinkToFit="1"/>
      <protection/>
    </xf>
    <xf numFmtId="0" fontId="13" fillId="0" borderId="36" xfId="0" applyFont="1" applyBorder="1" applyAlignment="1" applyProtection="1">
      <alignment shrinkToFit="1"/>
      <protection/>
    </xf>
    <xf numFmtId="0" fontId="1" fillId="3" borderId="36" xfId="0" applyFont="1" applyFill="1" applyBorder="1" applyAlignment="1" applyProtection="1">
      <alignment horizontal="center" vertical="center" shrinkToFit="1"/>
      <protection/>
    </xf>
    <xf numFmtId="0" fontId="1" fillId="0" borderId="36" xfId="0" applyFont="1" applyFill="1" applyBorder="1" applyAlignment="1" applyProtection="1">
      <alignment horizontal="center" vertical="center" shrinkToFit="1"/>
      <protection/>
    </xf>
    <xf numFmtId="0" fontId="1" fillId="0" borderId="29" xfId="0" applyFont="1" applyFill="1" applyBorder="1" applyAlignment="1" applyProtection="1">
      <alignment horizontal="center" vertical="center" shrinkToFit="1"/>
      <protection/>
    </xf>
    <xf numFmtId="0" fontId="1" fillId="0" borderId="30" xfId="0" applyFont="1" applyFill="1" applyBorder="1" applyAlignment="1" applyProtection="1">
      <alignment horizontal="center" vertical="center" shrinkToFit="1"/>
      <protection/>
    </xf>
    <xf numFmtId="0" fontId="1" fillId="0" borderId="31" xfId="0" applyFont="1" applyFill="1" applyBorder="1" applyAlignment="1" applyProtection="1">
      <alignment horizontal="center" vertical="center" shrinkToFit="1"/>
      <protection/>
    </xf>
    <xf numFmtId="0" fontId="13" fillId="0" borderId="29" xfId="0" applyFont="1" applyFill="1" applyBorder="1" applyAlignment="1" applyProtection="1">
      <alignment horizontal="center" vertical="center" shrinkToFit="1"/>
      <protection/>
    </xf>
    <xf numFmtId="0" fontId="13" fillId="0" borderId="30" xfId="0" applyFont="1" applyFill="1" applyBorder="1" applyAlignment="1" applyProtection="1">
      <alignment horizontal="center" vertical="center" shrinkToFit="1"/>
      <protection/>
    </xf>
    <xf numFmtId="0" fontId="13" fillId="0" borderId="31" xfId="0" applyFont="1" applyFill="1" applyBorder="1" applyAlignment="1" applyProtection="1">
      <alignment horizontal="center" vertical="center" shrinkToFit="1"/>
      <protection/>
    </xf>
    <xf numFmtId="0" fontId="13" fillId="0" borderId="36" xfId="0" applyFont="1" applyBorder="1" applyAlignment="1" applyProtection="1">
      <alignment horizontal="center" shrinkToFit="1"/>
      <protection/>
    </xf>
    <xf numFmtId="0" fontId="2" fillId="0" borderId="34" xfId="0" applyFont="1" applyBorder="1" applyAlignment="1" applyProtection="1">
      <alignment horizontal="center" vertical="center" shrinkToFit="1"/>
      <protection/>
    </xf>
    <xf numFmtId="0" fontId="2" fillId="0" borderId="7" xfId="0" applyFont="1" applyFill="1" applyBorder="1" applyAlignment="1" applyProtection="1">
      <alignment horizontal="center" vertical="center" shrinkToFit="1"/>
      <protection/>
    </xf>
    <xf numFmtId="3" fontId="2" fillId="0" borderId="8" xfId="0" applyNumberFormat="1" applyFont="1" applyFill="1" applyBorder="1" applyAlignment="1" applyProtection="1">
      <alignment horizontal="center" vertical="center" shrinkToFit="1"/>
      <protection/>
    </xf>
    <xf numFmtId="0" fontId="1" fillId="0" borderId="34" xfId="0" applyFont="1" applyFill="1" applyBorder="1" applyAlignment="1" applyProtection="1">
      <alignment horizontal="center" vertical="center" shrinkToFit="1"/>
      <protection/>
    </xf>
    <xf numFmtId="3" fontId="2" fillId="0" borderId="34" xfId="0" applyNumberFormat="1" applyFont="1" applyFill="1" applyBorder="1" applyAlignment="1" applyProtection="1">
      <alignment horizontal="center" vertical="center" shrinkToFit="1"/>
      <protection/>
    </xf>
    <xf numFmtId="0" fontId="7" fillId="0" borderId="0" xfId="0" applyFont="1" applyBorder="1" applyAlignment="1" applyProtection="1">
      <alignment horizontal="center" shrinkToFit="1"/>
      <protection/>
    </xf>
    <xf numFmtId="0" fontId="2" fillId="0" borderId="27" xfId="0" applyFont="1" applyBorder="1" applyAlignment="1" applyProtection="1">
      <alignment horizontal="center" vertical="center" shrinkToFit="1"/>
      <protection/>
    </xf>
    <xf numFmtId="0" fontId="2" fillId="0" borderId="13" xfId="0" applyFont="1" applyFill="1" applyBorder="1" applyAlignment="1" applyProtection="1">
      <alignment horizontal="center" vertical="center" shrinkToFit="1"/>
      <protection/>
    </xf>
    <xf numFmtId="3" fontId="2" fillId="0" borderId="15" xfId="0" applyNumberFormat="1" applyFont="1" applyFill="1" applyBorder="1" applyAlignment="1" applyProtection="1">
      <alignment horizontal="center" vertical="center" shrinkToFit="1"/>
      <protection/>
    </xf>
    <xf numFmtId="0" fontId="1" fillId="0" borderId="27" xfId="0" applyFont="1" applyFill="1" applyBorder="1" applyAlignment="1" applyProtection="1">
      <alignment horizontal="center" vertical="center" shrinkToFit="1"/>
      <protection/>
    </xf>
    <xf numFmtId="3" fontId="2" fillId="0" borderId="27" xfId="0" applyNumberFormat="1" applyFont="1" applyFill="1" applyBorder="1" applyAlignment="1" applyProtection="1">
      <alignment horizontal="center" vertical="center" shrinkToFit="1"/>
      <protection/>
    </xf>
    <xf numFmtId="0" fontId="0" fillId="0" borderId="37" xfId="0" applyBorder="1" applyAlignment="1" applyProtection="1">
      <alignment horizontal="center" shrinkToFit="1"/>
      <protection/>
    </xf>
    <xf numFmtId="0" fontId="0" fillId="0" borderId="5" xfId="0" applyBorder="1" applyAlignment="1" applyProtection="1">
      <alignment horizontal="center" shrinkToFit="1"/>
      <protection/>
    </xf>
    <xf numFmtId="0" fontId="10" fillId="0" borderId="0" xfId="0" applyNumberFormat="1" applyFont="1" applyFill="1" applyBorder="1" applyAlignment="1" applyProtection="1">
      <alignment horizontal="center" vertical="center" shrinkToFit="1"/>
      <protection/>
    </xf>
    <xf numFmtId="0" fontId="11" fillId="4" borderId="38" xfId="0" applyFont="1" applyFill="1" applyBorder="1" applyAlignment="1" applyProtection="1">
      <alignment horizontal="center" vertical="center" shrinkToFit="1"/>
      <protection/>
    </xf>
    <xf numFmtId="0" fontId="11" fillId="4" borderId="39" xfId="0" applyFont="1" applyFill="1" applyBorder="1" applyAlignment="1" applyProtection="1">
      <alignment horizontal="center" vertical="center" shrinkToFit="1"/>
      <protection/>
    </xf>
    <xf numFmtId="0" fontId="1" fillId="0" borderId="40" xfId="0" applyFont="1" applyFill="1" applyBorder="1" applyAlignment="1" applyProtection="1">
      <alignment horizontal="center" vertical="center" shrinkToFit="1"/>
      <protection/>
    </xf>
    <xf numFmtId="0" fontId="1" fillId="0" borderId="41" xfId="0" applyFont="1" applyFill="1" applyBorder="1" applyAlignment="1" applyProtection="1">
      <alignment horizontal="center" vertical="center" shrinkToFit="1"/>
      <protection/>
    </xf>
    <xf numFmtId="3" fontId="3" fillId="3" borderId="19" xfId="0" applyNumberFormat="1" applyFont="1" applyFill="1" applyBorder="1" applyAlignment="1" applyProtection="1">
      <alignment horizontal="center" vertical="center" shrinkToFit="1"/>
      <protection/>
    </xf>
    <xf numFmtId="3" fontId="3" fillId="3" borderId="42" xfId="0" applyNumberFormat="1" applyFont="1" applyFill="1" applyBorder="1" applyAlignment="1" applyProtection="1">
      <alignment horizontal="center" vertical="center" shrinkToFit="1"/>
      <protection/>
    </xf>
    <xf numFmtId="3" fontId="3" fillId="3" borderId="43" xfId="0" applyNumberFormat="1" applyFont="1" applyFill="1" applyBorder="1" applyAlignment="1" applyProtection="1">
      <alignment horizontal="center" vertical="center" shrinkToFit="1"/>
      <protection/>
    </xf>
    <xf numFmtId="3" fontId="3" fillId="3" borderId="44" xfId="0" applyNumberFormat="1" applyFont="1" applyFill="1" applyBorder="1" applyAlignment="1" applyProtection="1">
      <alignment horizontal="center" vertical="center" shrinkToFit="1"/>
      <protection/>
    </xf>
    <xf numFmtId="3" fontId="3" fillId="3" borderId="45" xfId="0" applyNumberFormat="1" applyFont="1" applyFill="1" applyBorder="1" applyAlignment="1" applyProtection="1">
      <alignment horizontal="center" vertical="center" shrinkToFit="1"/>
      <protection/>
    </xf>
    <xf numFmtId="3" fontId="3" fillId="3" borderId="38" xfId="0" applyNumberFormat="1" applyFont="1" applyFill="1" applyBorder="1" applyAlignment="1" applyProtection="1">
      <alignment horizontal="center" vertical="center" shrinkToFit="1"/>
      <protection/>
    </xf>
    <xf numFmtId="0" fontId="13" fillId="0" borderId="29" xfId="0" applyFont="1" applyBorder="1" applyAlignment="1" applyProtection="1">
      <alignment horizontal="center" shrinkToFit="1"/>
      <protection/>
    </xf>
    <xf numFmtId="0" fontId="13" fillId="0" borderId="30" xfId="0" applyFont="1" applyBorder="1" applyAlignment="1" applyProtection="1">
      <alignment horizontal="center" shrinkToFit="1"/>
      <protection/>
    </xf>
    <xf numFmtId="0" fontId="13" fillId="0" borderId="31" xfId="0" applyFont="1" applyBorder="1" applyAlignment="1" applyProtection="1">
      <alignment horizontal="center" shrinkToFit="1"/>
      <protection/>
    </xf>
    <xf numFmtId="0" fontId="5" fillId="3" borderId="46" xfId="0" applyFont="1" applyFill="1" applyBorder="1" applyAlignment="1" applyProtection="1">
      <alignment horizontal="center" vertical="center" shrinkToFit="1"/>
      <protection/>
    </xf>
    <xf numFmtId="0" fontId="5" fillId="3" borderId="44" xfId="0" applyFont="1" applyFill="1" applyBorder="1" applyAlignment="1" applyProtection="1">
      <alignment horizontal="center" vertical="center" shrinkToFit="1"/>
      <protection/>
    </xf>
    <xf numFmtId="0" fontId="5" fillId="3" borderId="3" xfId="0" applyFont="1" applyFill="1" applyBorder="1" applyAlignment="1" applyProtection="1">
      <alignment horizontal="center" vertical="center" shrinkToFit="1"/>
      <protection/>
    </xf>
    <xf numFmtId="0" fontId="5" fillId="3" borderId="39" xfId="0" applyFont="1" applyFill="1" applyBorder="1" applyAlignment="1" applyProtection="1">
      <alignment horizontal="center" vertical="center" shrinkToFit="1"/>
      <protection/>
    </xf>
    <xf numFmtId="0" fontId="5" fillId="3" borderId="38" xfId="0" applyFont="1" applyFill="1" applyBorder="1" applyAlignment="1" applyProtection="1">
      <alignment horizontal="center" vertical="center" shrinkToFit="1"/>
      <protection/>
    </xf>
    <xf numFmtId="0" fontId="5" fillId="3" borderId="4" xfId="0" applyFont="1" applyFill="1" applyBorder="1" applyAlignment="1" applyProtection="1">
      <alignment horizontal="center" vertical="center" shrinkToFit="1"/>
      <protection/>
    </xf>
    <xf numFmtId="0" fontId="11" fillId="4" borderId="35" xfId="0" applyFont="1" applyFill="1" applyBorder="1" applyAlignment="1" applyProtection="1">
      <alignment horizontal="center" vertical="center" shrinkToFit="1"/>
      <protection/>
    </xf>
    <xf numFmtId="0" fontId="11" fillId="0" borderId="38" xfId="0" applyFont="1" applyBorder="1" applyAlignment="1" applyProtection="1">
      <alignment horizontal="center" vertical="center" shrinkToFit="1"/>
      <protection locked="0"/>
    </xf>
    <xf numFmtId="0" fontId="11" fillId="0" borderId="35" xfId="0" applyFont="1" applyBorder="1" applyAlignment="1" applyProtection="1">
      <alignment horizontal="center" vertical="center" shrinkToFit="1"/>
      <protection locked="0"/>
    </xf>
    <xf numFmtId="0" fontId="0" fillId="2" borderId="39" xfId="0" applyFill="1" applyBorder="1" applyAlignment="1" applyProtection="1">
      <alignment horizontal="center" vertical="center" shrinkToFit="1"/>
      <protection/>
    </xf>
    <xf numFmtId="0" fontId="0" fillId="2" borderId="38" xfId="0" applyFill="1" applyBorder="1" applyAlignment="1" applyProtection="1">
      <alignment horizontal="center" vertical="center" shrinkToFit="1"/>
      <protection/>
    </xf>
    <xf numFmtId="0" fontId="0" fillId="2" borderId="4" xfId="0" applyFill="1" applyBorder="1" applyAlignment="1" applyProtection="1">
      <alignment horizontal="center" vertical="center" shrinkToFit="1"/>
      <protection/>
    </xf>
    <xf numFmtId="0" fontId="11" fillId="0" borderId="44" xfId="0" applyFont="1" applyBorder="1" applyAlignment="1" applyProtection="1">
      <alignment horizontal="center" vertical="center" shrinkToFit="1"/>
      <protection locked="0"/>
    </xf>
    <xf numFmtId="0" fontId="11" fillId="0" borderId="33" xfId="0" applyFont="1" applyBorder="1" applyAlignment="1" applyProtection="1">
      <alignment horizontal="center" vertical="center" shrinkToFit="1"/>
      <protection locked="0"/>
    </xf>
    <xf numFmtId="0" fontId="0" fillId="2" borderId="46" xfId="0" applyFill="1" applyBorder="1" applyAlignment="1" applyProtection="1">
      <alignment horizontal="center" vertical="center" shrinkToFit="1"/>
      <protection/>
    </xf>
    <xf numFmtId="0" fontId="0" fillId="2" borderId="44" xfId="0" applyFill="1" applyBorder="1" applyAlignment="1" applyProtection="1">
      <alignment horizontal="center" vertical="center" shrinkToFit="1"/>
      <protection/>
    </xf>
    <xf numFmtId="0" fontId="0" fillId="2" borderId="3" xfId="0" applyFill="1" applyBorder="1" applyAlignment="1" applyProtection="1">
      <alignment horizontal="center" vertical="center" shrinkToFit="1"/>
      <protection/>
    </xf>
    <xf numFmtId="0" fontId="12" fillId="0" borderId="44" xfId="0" applyFont="1" applyBorder="1" applyAlignment="1" applyProtection="1">
      <alignment horizontal="center" vertical="center" shrinkToFit="1"/>
      <protection locked="0"/>
    </xf>
    <xf numFmtId="0" fontId="12" fillId="0" borderId="33" xfId="0" applyFont="1" applyBorder="1" applyAlignment="1" applyProtection="1">
      <alignment horizontal="center" vertical="center" shrinkToFit="1"/>
      <protection locked="0"/>
    </xf>
    <xf numFmtId="0" fontId="11" fillId="4" borderId="46" xfId="0" applyFont="1" applyFill="1" applyBorder="1" applyAlignment="1" applyProtection="1">
      <alignment horizontal="center" vertical="center" shrinkToFit="1"/>
      <protection/>
    </xf>
    <xf numFmtId="0" fontId="11" fillId="4" borderId="44" xfId="0" applyFont="1" applyFill="1" applyBorder="1" applyAlignment="1" applyProtection="1">
      <alignment horizontal="center" vertical="center" shrinkToFit="1"/>
      <protection/>
    </xf>
    <xf numFmtId="0" fontId="11" fillId="4" borderId="33" xfId="0" applyFont="1" applyFill="1" applyBorder="1" applyAlignment="1" applyProtection="1">
      <alignment horizontal="center" vertical="center" shrinkToFit="1"/>
      <protection/>
    </xf>
    <xf numFmtId="3" fontId="11" fillId="0" borderId="44" xfId="0" applyNumberFormat="1" applyFont="1" applyBorder="1" applyAlignment="1" applyProtection="1">
      <alignment horizontal="center" vertical="center" shrinkToFit="1"/>
      <protection/>
    </xf>
    <xf numFmtId="0" fontId="11" fillId="0" borderId="44" xfId="0" applyFont="1" applyBorder="1" applyAlignment="1" applyProtection="1">
      <alignment horizontal="center" vertical="center" shrinkToFit="1"/>
      <protection/>
    </xf>
    <xf numFmtId="0" fontId="11" fillId="0" borderId="33" xfId="0" applyFont="1" applyBorder="1" applyAlignment="1" applyProtection="1">
      <alignment horizontal="center" vertical="center" shrinkToFit="1"/>
      <protection/>
    </xf>
    <xf numFmtId="0" fontId="0" fillId="4" borderId="47" xfId="0" applyFill="1" applyBorder="1" applyAlignment="1" applyProtection="1">
      <alignment horizontal="center" vertical="center" shrinkToFit="1"/>
      <protection/>
    </xf>
    <xf numFmtId="0" fontId="0" fillId="4" borderId="42" xfId="0" applyFill="1" applyBorder="1" applyAlignment="1" applyProtection="1">
      <alignment horizontal="center" vertical="center" shrinkToFit="1"/>
      <protection/>
    </xf>
    <xf numFmtId="0" fontId="0" fillId="4" borderId="5" xfId="0" applyFill="1" applyBorder="1" applyAlignment="1" applyProtection="1">
      <alignment horizontal="center" vertical="center" shrinkToFit="1"/>
      <protection/>
    </xf>
    <xf numFmtId="0" fontId="0" fillId="4" borderId="46" xfId="0" applyFill="1" applyBorder="1" applyAlignment="1" applyProtection="1">
      <alignment horizontal="center" vertical="center" shrinkToFit="1"/>
      <protection/>
    </xf>
    <xf numFmtId="0" fontId="0" fillId="4" borderId="44" xfId="0" applyFill="1" applyBorder="1" applyAlignment="1" applyProtection="1">
      <alignment horizontal="center" vertical="center" shrinkToFit="1"/>
      <protection/>
    </xf>
    <xf numFmtId="0" fontId="0" fillId="4" borderId="3" xfId="0" applyFill="1" applyBorder="1" applyAlignment="1" applyProtection="1">
      <alignment horizontal="center" vertical="center" shrinkToFit="1"/>
      <protection/>
    </xf>
    <xf numFmtId="0" fontId="5" fillId="3" borderId="47" xfId="0" applyFont="1" applyFill="1" applyBorder="1" applyAlignment="1" applyProtection="1">
      <alignment horizontal="center" vertical="center" shrinkToFit="1"/>
      <protection/>
    </xf>
    <xf numFmtId="0" fontId="5" fillId="3" borderId="42" xfId="0" applyFont="1" applyFill="1" applyBorder="1" applyAlignment="1" applyProtection="1">
      <alignment horizontal="center" vertical="center" shrinkToFit="1"/>
      <protection/>
    </xf>
    <xf numFmtId="0" fontId="5" fillId="3" borderId="5" xfId="0" applyFont="1" applyFill="1" applyBorder="1" applyAlignment="1" applyProtection="1">
      <alignment horizontal="center" vertical="center" shrinkToFit="1"/>
      <protection/>
    </xf>
    <xf numFmtId="0" fontId="2" fillId="6" borderId="43" xfId="0" applyFont="1" applyFill="1" applyBorder="1" applyAlignment="1" applyProtection="1">
      <alignment horizontal="left" vertical="center" shrinkToFit="1"/>
      <protection/>
    </xf>
    <xf numFmtId="0" fontId="2" fillId="6" borderId="44" xfId="0" applyFont="1" applyFill="1" applyBorder="1" applyAlignment="1" applyProtection="1">
      <alignment horizontal="left" vertical="center" shrinkToFit="1"/>
      <protection/>
    </xf>
    <xf numFmtId="0" fontId="2" fillId="6" borderId="3" xfId="0" applyFont="1" applyFill="1" applyBorder="1" applyAlignment="1" applyProtection="1">
      <alignment horizontal="left" vertical="center" shrinkToFit="1"/>
      <protection/>
    </xf>
    <xf numFmtId="0" fontId="0" fillId="0" borderId="42" xfId="0" applyBorder="1" applyAlignment="1" applyProtection="1">
      <alignment horizontal="center" shrinkToFit="1"/>
      <protection locked="0"/>
    </xf>
    <xf numFmtId="0" fontId="0" fillId="0" borderId="32" xfId="0" applyBorder="1" applyAlignment="1" applyProtection="1">
      <alignment horizontal="center" shrinkToFit="1"/>
      <protection locked="0"/>
    </xf>
    <xf numFmtId="0" fontId="1" fillId="3" borderId="19" xfId="0" applyFont="1" applyFill="1" applyBorder="1" applyAlignment="1" applyProtection="1">
      <alignment horizontal="center" vertical="center" shrinkToFit="1"/>
      <protection/>
    </xf>
    <xf numFmtId="0" fontId="1" fillId="3" borderId="42" xfId="0" applyFont="1" applyFill="1" applyBorder="1" applyAlignment="1" applyProtection="1">
      <alignment horizontal="center" vertical="center" shrinkToFit="1"/>
      <protection/>
    </xf>
    <xf numFmtId="0" fontId="1" fillId="3" borderId="5" xfId="0" applyFont="1" applyFill="1" applyBorder="1" applyAlignment="1" applyProtection="1">
      <alignment horizontal="center" vertical="center" shrinkToFit="1"/>
      <protection/>
    </xf>
    <xf numFmtId="0" fontId="0" fillId="0" borderId="30" xfId="0" applyBorder="1" applyAlignment="1" applyProtection="1">
      <alignment horizontal="center" shrinkToFit="1"/>
      <protection/>
    </xf>
    <xf numFmtId="0" fontId="0" fillId="0" borderId="31" xfId="0" applyBorder="1" applyAlignment="1" applyProtection="1">
      <alignment horizontal="center" shrinkToFit="1"/>
      <protection/>
    </xf>
    <xf numFmtId="0" fontId="0" fillId="0" borderId="29" xfId="0" applyBorder="1" applyAlignment="1" applyProtection="1">
      <alignment horizontal="center" shrinkToFit="1"/>
      <protection/>
    </xf>
    <xf numFmtId="0" fontId="0" fillId="0" borderId="7" xfId="0" applyBorder="1" applyAlignment="1" applyProtection="1">
      <alignment horizontal="center" shrinkToFit="1"/>
      <protection/>
    </xf>
    <xf numFmtId="0" fontId="0" fillId="0" borderId="6" xfId="0" applyBorder="1" applyAlignment="1" applyProtection="1">
      <alignment horizontal="center" shrinkToFit="1"/>
      <protection/>
    </xf>
    <xf numFmtId="0" fontId="2" fillId="6" borderId="45" xfId="0" applyFont="1" applyFill="1" applyBorder="1" applyAlignment="1" applyProtection="1">
      <alignment horizontal="left" vertical="center" shrinkToFit="1"/>
      <protection/>
    </xf>
    <xf numFmtId="0" fontId="2" fillId="6" borderId="38" xfId="0" applyFont="1" applyFill="1" applyBorder="1" applyAlignment="1" applyProtection="1">
      <alignment horizontal="left" vertical="center" shrinkToFit="1"/>
      <protection/>
    </xf>
    <xf numFmtId="0" fontId="2" fillId="6" borderId="4" xfId="0" applyFont="1" applyFill="1" applyBorder="1" applyAlignment="1" applyProtection="1">
      <alignment horizontal="left" vertical="center" shrinkToFit="1"/>
      <protection/>
    </xf>
    <xf numFmtId="0" fontId="11" fillId="4" borderId="47" xfId="0" applyFont="1" applyFill="1" applyBorder="1" applyAlignment="1" applyProtection="1">
      <alignment horizontal="center" vertical="center" shrinkToFit="1"/>
      <protection/>
    </xf>
    <xf numFmtId="0" fontId="11" fillId="4" borderId="42" xfId="0" applyFont="1" applyFill="1" applyBorder="1" applyAlignment="1" applyProtection="1">
      <alignment horizontal="center" vertical="center" shrinkToFit="1"/>
      <protection/>
    </xf>
    <xf numFmtId="0" fontId="11" fillId="4" borderId="32" xfId="0" applyFont="1" applyFill="1" applyBorder="1" applyAlignment="1" applyProtection="1">
      <alignment horizontal="center" vertical="center" shrinkToFit="1"/>
      <protection/>
    </xf>
    <xf numFmtId="0" fontId="0" fillId="0" borderId="9" xfId="0" applyBorder="1" applyAlignment="1" applyProtection="1">
      <alignment horizontal="center" shrinkToFit="1"/>
      <protection/>
    </xf>
    <xf numFmtId="0" fontId="0" fillId="0" borderId="1" xfId="0" applyBorder="1" applyAlignment="1" applyProtection="1">
      <alignment horizontal="center" shrinkToFit="1"/>
      <protection/>
    </xf>
    <xf numFmtId="0" fontId="0" fillId="0" borderId="11" xfId="0" applyBorder="1" applyAlignment="1" applyProtection="1">
      <alignment horizontal="center" shrinkToFit="1"/>
      <protection/>
    </xf>
    <xf numFmtId="0" fontId="0" fillId="0" borderId="2" xfId="0" applyBorder="1" applyAlignment="1" applyProtection="1">
      <alignment horizontal="center" shrinkToFit="1"/>
      <protection/>
    </xf>
    <xf numFmtId="0" fontId="0" fillId="0" borderId="8" xfId="0" applyBorder="1" applyAlignment="1" applyProtection="1">
      <alignment horizontal="center" shrinkToFit="1"/>
      <protection/>
    </xf>
    <xf numFmtId="0" fontId="0" fillId="0" borderId="10" xfId="0" applyBorder="1" applyAlignment="1" applyProtection="1">
      <alignment horizontal="center" shrinkToFit="1"/>
      <protection/>
    </xf>
    <xf numFmtId="0" fontId="0" fillId="0" borderId="12" xfId="0" applyBorder="1" applyAlignment="1" applyProtection="1">
      <alignment horizontal="center" shrinkToFi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831"/>
  <sheetViews>
    <sheetView tabSelected="1" zoomScaleSheetLayoutView="100" workbookViewId="0" topLeftCell="B1">
      <selection activeCell="U2" sqref="U2:U15"/>
    </sheetView>
  </sheetViews>
  <sheetFormatPr defaultColWidth="9.140625" defaultRowHeight="12.75"/>
  <cols>
    <col min="1" max="1" width="2.57421875" style="37" customWidth="1"/>
    <col min="2" max="2" width="14.57421875" style="44" customWidth="1"/>
    <col min="3" max="3" width="15.8515625" style="37" customWidth="1"/>
    <col min="4" max="9" width="3.140625" style="37" customWidth="1"/>
    <col min="10" max="10" width="8.140625" style="37" customWidth="1"/>
    <col min="11" max="11" width="8.140625" style="44" customWidth="1"/>
    <col min="12" max="13" width="8.140625" style="37" customWidth="1"/>
    <col min="14" max="15" width="8.140625" style="44" customWidth="1"/>
    <col min="16" max="22" width="3.7109375" style="37" customWidth="1"/>
    <col min="23" max="23" width="14.140625" style="37" customWidth="1"/>
    <col min="24" max="24" width="0" style="37" hidden="1" customWidth="1"/>
    <col min="25" max="25" width="9.140625" style="37" hidden="1" customWidth="1"/>
    <col min="26" max="27" width="9.00390625" style="39" hidden="1" customWidth="1"/>
    <col min="28" max="28" width="11.28125" style="39" hidden="1" customWidth="1"/>
    <col min="29" max="29" width="14.140625" style="39" hidden="1" customWidth="1"/>
    <col min="30" max="30" width="12.57421875" style="39" hidden="1" customWidth="1"/>
    <col min="31" max="31" width="14.8515625" style="3" hidden="1" customWidth="1"/>
    <col min="32" max="32" width="20.57421875" style="1" hidden="1" customWidth="1"/>
    <col min="33" max="37" width="4.28125" style="3" hidden="1" customWidth="1"/>
    <col min="38" max="38" width="7.8515625" style="3" hidden="1" customWidth="1"/>
    <col min="39" max="39" width="7.140625" style="3" hidden="1" customWidth="1"/>
    <col min="40" max="40" width="6.140625" style="3" hidden="1" customWidth="1"/>
    <col min="41" max="41" width="3.8515625" style="3" hidden="1" customWidth="1"/>
    <col min="42" max="42" width="25.00390625" style="1" hidden="1" customWidth="1"/>
    <col min="43" max="43" width="6.140625" style="1" hidden="1" customWidth="1"/>
    <col min="44" max="44" width="4.140625" style="1" hidden="1" customWidth="1"/>
    <col min="45" max="45" width="13.57421875" style="3" hidden="1" customWidth="1"/>
    <col min="46" max="46" width="11.8515625" style="3" hidden="1" customWidth="1"/>
    <col min="47" max="47" width="20.57421875" style="1" hidden="1" customWidth="1"/>
    <col min="48" max="48" width="4.7109375" style="44" hidden="1" customWidth="1"/>
    <col min="49" max="57" width="3.140625" style="44" hidden="1" customWidth="1"/>
    <col min="58" max="58" width="8.421875" style="44" hidden="1" customWidth="1"/>
    <col min="59" max="59" width="8.57421875" style="43" hidden="1" customWidth="1"/>
    <col min="60" max="64" width="3.28125" style="44" customWidth="1"/>
    <col min="65" max="16384" width="9.140625" style="37" customWidth="1"/>
  </cols>
  <sheetData>
    <row r="1" spans="1:59" ht="13.5" thickBot="1">
      <c r="A1" s="32" t="s">
        <v>11</v>
      </c>
      <c r="B1" s="33" t="s">
        <v>12</v>
      </c>
      <c r="C1" s="34" t="s">
        <v>0</v>
      </c>
      <c r="D1" s="34" t="s">
        <v>13</v>
      </c>
      <c r="E1" s="34" t="s">
        <v>14</v>
      </c>
      <c r="F1" s="34" t="s">
        <v>15</v>
      </c>
      <c r="G1" s="35" t="s">
        <v>16</v>
      </c>
      <c r="H1" s="167" t="s">
        <v>17</v>
      </c>
      <c r="I1" s="168"/>
      <c r="J1" s="168"/>
      <c r="K1" s="168"/>
      <c r="L1" s="168"/>
      <c r="M1" s="168"/>
      <c r="N1" s="168"/>
      <c r="O1" s="169"/>
      <c r="P1" s="33" t="s">
        <v>18</v>
      </c>
      <c r="Q1" s="34" t="s">
        <v>19</v>
      </c>
      <c r="R1" s="34" t="s">
        <v>1</v>
      </c>
      <c r="S1" s="34" t="s">
        <v>2</v>
      </c>
      <c r="T1" s="34" t="s">
        <v>20</v>
      </c>
      <c r="U1" s="34" t="s">
        <v>3</v>
      </c>
      <c r="V1" s="34" t="s">
        <v>21</v>
      </c>
      <c r="W1" s="36" t="s">
        <v>22</v>
      </c>
      <c r="Z1" s="38" t="s">
        <v>43</v>
      </c>
      <c r="AA1" s="38"/>
      <c r="AB1" s="38"/>
      <c r="AC1" s="39" t="s">
        <v>44</v>
      </c>
      <c r="AD1" s="39" t="s">
        <v>45</v>
      </c>
      <c r="AE1" s="3" t="s">
        <v>46</v>
      </c>
      <c r="AF1" s="1" t="s">
        <v>0</v>
      </c>
      <c r="AG1" s="3" t="s">
        <v>47</v>
      </c>
      <c r="AH1" s="3" t="s">
        <v>48</v>
      </c>
      <c r="AI1" s="3" t="s">
        <v>49</v>
      </c>
      <c r="AJ1" s="3" t="s">
        <v>50</v>
      </c>
      <c r="AK1" s="3" t="s">
        <v>51</v>
      </c>
      <c r="AL1" s="3" t="s">
        <v>52</v>
      </c>
      <c r="AM1" s="3" t="s">
        <v>53</v>
      </c>
      <c r="AN1" s="3" t="s">
        <v>54</v>
      </c>
      <c r="AP1" s="1" t="s">
        <v>55</v>
      </c>
      <c r="AQ1" s="1" t="s">
        <v>56</v>
      </c>
      <c r="AU1" s="1" t="s">
        <v>0</v>
      </c>
      <c r="AV1" s="40" t="s">
        <v>455</v>
      </c>
      <c r="AW1" s="41" t="s">
        <v>61</v>
      </c>
      <c r="AX1" s="41" t="s">
        <v>58</v>
      </c>
      <c r="AY1" s="41" t="s">
        <v>115</v>
      </c>
      <c r="AZ1" s="41" t="s">
        <v>112</v>
      </c>
      <c r="BA1" s="41" t="s">
        <v>624</v>
      </c>
      <c r="BB1" s="41" t="s">
        <v>600</v>
      </c>
      <c r="BC1" s="41" t="s">
        <v>15</v>
      </c>
      <c r="BD1" s="41" t="s">
        <v>627</v>
      </c>
      <c r="BE1" s="42" t="s">
        <v>13</v>
      </c>
      <c r="BF1" s="1"/>
      <c r="BG1" s="43" t="s">
        <v>541</v>
      </c>
    </row>
    <row r="2" spans="1:59" s="49" customFormat="1" ht="18" customHeight="1">
      <c r="A2" s="45">
        <v>1</v>
      </c>
      <c r="B2" s="13"/>
      <c r="C2" s="25"/>
      <c r="D2" s="11" t="str">
        <f>IF(C2=""," ",F36-Q36+(VLOOKUP(C2,$AF$2:$AN$300,3,FALSE)))</f>
        <v> </v>
      </c>
      <c r="E2" s="11" t="str">
        <f>IF(C2=""," ",I36-R36+(VLOOKUP(C2,$AF$2:$AN$300,4,FALSE)))</f>
        <v> </v>
      </c>
      <c r="F2" s="11" t="str">
        <f>IF(C2=""," ",H36-S36+(VLOOKUP(C2,$AF$2:$AN$300,5,FALSE)))</f>
        <v> </v>
      </c>
      <c r="G2" s="11" t="str">
        <f>IF(C2=""," ",G36-T36+(VLOOKUP(C2,$AF$2:$AN$300,6,FALSE)))</f>
        <v> </v>
      </c>
      <c r="H2" s="162">
        <f>IF(C2="","",VLOOKUP(C2,AF2:AN300,7,FALSE))&amp;IF(J36="","",", "&amp;J36)&amp;IF(K36="","",", "&amp;K36)&amp;IF(L36="","",", "&amp;L36)&amp;IF(M36="","",", "&amp;M36)&amp;IF(N36="","",", "&amp;N36)&amp;IF(O36="","",", "&amp;O36)</f>
      </c>
      <c r="I2" s="163"/>
      <c r="J2" s="163"/>
      <c r="K2" s="163"/>
      <c r="L2" s="163"/>
      <c r="M2" s="163"/>
      <c r="N2" s="163"/>
      <c r="O2" s="164"/>
      <c r="P2" s="27"/>
      <c r="Q2" s="15"/>
      <c r="R2" s="15"/>
      <c r="S2" s="15"/>
      <c r="T2" s="15"/>
      <c r="U2" s="15"/>
      <c r="V2" s="47">
        <f>IF(C2="",,Q2+R2*3+S2*2+T2*2+U2*5)</f>
        <v>0</v>
      </c>
      <c r="W2" s="48">
        <f>IF(W36="","",W36)</f>
      </c>
      <c r="Z2" s="9" t="s">
        <v>57</v>
      </c>
      <c r="AA2" s="9" t="s">
        <v>58</v>
      </c>
      <c r="AB2" s="39" t="s">
        <v>58</v>
      </c>
      <c r="AC2" s="39" t="s">
        <v>422</v>
      </c>
      <c r="AD2" s="50" t="s">
        <v>59</v>
      </c>
      <c r="AE2" s="51" t="s">
        <v>59</v>
      </c>
      <c r="AF2" s="1" t="s">
        <v>60</v>
      </c>
      <c r="AG2" s="3">
        <v>50000</v>
      </c>
      <c r="AH2" s="1">
        <v>6</v>
      </c>
      <c r="AI2" s="1">
        <v>3</v>
      </c>
      <c r="AJ2" s="1">
        <v>3</v>
      </c>
      <c r="AK2" s="1">
        <v>7</v>
      </c>
      <c r="AL2" s="3" t="s">
        <v>346</v>
      </c>
      <c r="AM2" s="3" t="s">
        <v>61</v>
      </c>
      <c r="AN2" s="3" t="s">
        <v>62</v>
      </c>
      <c r="AO2" s="3"/>
      <c r="AP2" s="1" t="s">
        <v>63</v>
      </c>
      <c r="AQ2" s="1">
        <v>50000</v>
      </c>
      <c r="AR2" s="1">
        <v>0</v>
      </c>
      <c r="AS2" s="51" t="s">
        <v>59</v>
      </c>
      <c r="AT2" s="51" t="s">
        <v>462</v>
      </c>
      <c r="AU2" s="1" t="s">
        <v>60</v>
      </c>
      <c r="AV2" s="49">
        <v>16</v>
      </c>
      <c r="AW2" s="49" t="s">
        <v>115</v>
      </c>
      <c r="AX2" s="49" t="s">
        <v>625</v>
      </c>
      <c r="AY2" s="49" t="s">
        <v>625</v>
      </c>
      <c r="AZ2" s="49" t="s">
        <v>625</v>
      </c>
      <c r="BA2" s="52" t="s">
        <v>624</v>
      </c>
      <c r="BB2" s="52" t="s">
        <v>600</v>
      </c>
      <c r="BC2" s="52" t="s">
        <v>15</v>
      </c>
      <c r="BD2" s="52" t="s">
        <v>627</v>
      </c>
      <c r="BE2" s="49" t="s">
        <v>626</v>
      </c>
      <c r="BF2" s="50" t="s">
        <v>59</v>
      </c>
      <c r="BG2" s="43">
        <v>50000</v>
      </c>
    </row>
    <row r="3" spans="1:59" s="49" customFormat="1" ht="21.75" customHeight="1">
      <c r="A3" s="45">
        <v>2</v>
      </c>
      <c r="B3" s="13"/>
      <c r="C3" s="25"/>
      <c r="D3" s="11" t="str">
        <f>IF(C3=""," ",F37-Q37+(VLOOKUP(C3,$AF$2:$AN$300,3,FALSE)))</f>
        <v> </v>
      </c>
      <c r="E3" s="11" t="str">
        <f aca="true" t="shared" si="0" ref="E3:E17">IF(C3=""," ",I37-R37+(VLOOKUP(C3,$AF$2:$AN$300,4,FALSE)))</f>
        <v> </v>
      </c>
      <c r="F3" s="11" t="str">
        <f aca="true" t="shared" si="1" ref="F3:F17">IF(C3=""," ",H37-S37+(VLOOKUP(C3,$AF$2:$AN$300,5,FALSE)))</f>
        <v> </v>
      </c>
      <c r="G3" s="11" t="str">
        <f aca="true" t="shared" si="2" ref="G3:G17">IF(C3=""," ",G37-T37+(VLOOKUP(C3,$AF$2:$AN$300,6,FALSE)))</f>
        <v> </v>
      </c>
      <c r="H3" s="162">
        <f>IF(C3="","",VLOOKUP(C3,AF2:AN300,7,FALSE))&amp;IF(J37="","",", "&amp;J37)&amp;IF(K37="","",", "&amp;K37)&amp;IF(L37="","",", "&amp;L37)&amp;IF(M37="","",", "&amp;M37)&amp;IF(N37="","",", "&amp;N37)&amp;IF(O37="","",", "&amp;O37)</f>
      </c>
      <c r="I3" s="163"/>
      <c r="J3" s="163"/>
      <c r="K3" s="163"/>
      <c r="L3" s="163"/>
      <c r="M3" s="163"/>
      <c r="N3" s="163"/>
      <c r="O3" s="164"/>
      <c r="P3" s="27"/>
      <c r="Q3" s="15"/>
      <c r="R3" s="15"/>
      <c r="S3" s="15"/>
      <c r="T3" s="15"/>
      <c r="U3" s="15"/>
      <c r="V3" s="47">
        <f aca="true" t="shared" si="3" ref="V3:V17">IF(C3="",,Q3+R3*3+S3*2+T3*2+U3*5)</f>
        <v>0</v>
      </c>
      <c r="W3" s="48">
        <f aca="true" t="shared" si="4" ref="W3:W17">IF(W37="","",W37)</f>
      </c>
      <c r="Z3" s="10" t="s">
        <v>64</v>
      </c>
      <c r="AA3" s="39" t="s">
        <v>65</v>
      </c>
      <c r="AB3" s="39" t="s">
        <v>58</v>
      </c>
      <c r="AC3" s="39" t="s">
        <v>344</v>
      </c>
      <c r="AD3" s="50" t="s">
        <v>66</v>
      </c>
      <c r="AE3" s="51" t="s">
        <v>59</v>
      </c>
      <c r="AF3" s="1" t="s">
        <v>67</v>
      </c>
      <c r="AG3" s="1">
        <v>70000</v>
      </c>
      <c r="AH3" s="1">
        <v>6</v>
      </c>
      <c r="AI3" s="1">
        <v>3</v>
      </c>
      <c r="AJ3" s="1">
        <v>3</v>
      </c>
      <c r="AK3" s="1">
        <v>7</v>
      </c>
      <c r="AL3" s="3" t="s">
        <v>386</v>
      </c>
      <c r="AM3" s="3" t="s">
        <v>68</v>
      </c>
      <c r="AN3" s="3" t="s">
        <v>69</v>
      </c>
      <c r="AO3" s="3"/>
      <c r="AP3" s="1" t="s">
        <v>70</v>
      </c>
      <c r="AQ3" s="1">
        <v>100000</v>
      </c>
      <c r="AR3" s="1">
        <v>1</v>
      </c>
      <c r="AS3" s="51" t="s">
        <v>59</v>
      </c>
      <c r="AT3" s="51" t="s">
        <v>463</v>
      </c>
      <c r="AU3" s="1" t="s">
        <v>67</v>
      </c>
      <c r="AV3" s="49">
        <v>2</v>
      </c>
      <c r="AW3" s="49" t="s">
        <v>115</v>
      </c>
      <c r="AX3" s="49" t="s">
        <v>625</v>
      </c>
      <c r="AY3" s="49" t="s">
        <v>625</v>
      </c>
      <c r="AZ3" s="49" t="s">
        <v>115</v>
      </c>
      <c r="BA3" s="52" t="s">
        <v>624</v>
      </c>
      <c r="BB3" s="52" t="s">
        <v>600</v>
      </c>
      <c r="BC3" s="52" t="s">
        <v>15</v>
      </c>
      <c r="BD3" s="52" t="s">
        <v>627</v>
      </c>
      <c r="BE3" s="49" t="s">
        <v>626</v>
      </c>
      <c r="BF3" s="50" t="s">
        <v>66</v>
      </c>
      <c r="BG3" s="43">
        <v>60000</v>
      </c>
    </row>
    <row r="4" spans="1:59" s="49" customFormat="1" ht="21.75" customHeight="1" thickBot="1">
      <c r="A4" s="45">
        <v>3</v>
      </c>
      <c r="B4" s="13"/>
      <c r="C4" s="25"/>
      <c r="D4" s="11" t="str">
        <f aca="true" t="shared" si="5" ref="D4:D17">IF(C4=""," ",F38-Q38+(VLOOKUP(C4,$AF$2:$AN$300,3,FALSE)))</f>
        <v> </v>
      </c>
      <c r="E4" s="11" t="str">
        <f t="shared" si="0"/>
        <v> </v>
      </c>
      <c r="F4" s="11" t="str">
        <f t="shared" si="1"/>
        <v> </v>
      </c>
      <c r="G4" s="11" t="str">
        <f t="shared" si="2"/>
        <v> </v>
      </c>
      <c r="H4" s="162">
        <f>IF(C4="","",VLOOKUP(C4,AF2:AN300,7,FALSE))&amp;IF(J38="","",", "&amp;J38)&amp;IF(K38="","",", "&amp;K38)&amp;IF(L38="","",", "&amp;L38)&amp;IF(M38="","",", "&amp;M38)&amp;IF(N38="","",", "&amp;N38)&amp;IF(O38="","",", "&amp;O38)</f>
      </c>
      <c r="I4" s="163"/>
      <c r="J4" s="163"/>
      <c r="K4" s="163"/>
      <c r="L4" s="163"/>
      <c r="M4" s="163"/>
      <c r="N4" s="163"/>
      <c r="O4" s="164"/>
      <c r="P4" s="27"/>
      <c r="Q4" s="15"/>
      <c r="R4" s="15"/>
      <c r="S4" s="15"/>
      <c r="T4" s="15"/>
      <c r="U4" s="15"/>
      <c r="V4" s="47">
        <f t="shared" si="3"/>
        <v>0</v>
      </c>
      <c r="W4" s="48">
        <f t="shared" si="4"/>
      </c>
      <c r="Z4" s="1"/>
      <c r="AA4" s="39" t="s">
        <v>71</v>
      </c>
      <c r="AB4" s="39" t="s">
        <v>58</v>
      </c>
      <c r="AC4" s="39" t="s">
        <v>345</v>
      </c>
      <c r="AD4" s="50" t="s">
        <v>542</v>
      </c>
      <c r="AE4" s="51" t="s">
        <v>59</v>
      </c>
      <c r="AF4" s="1" t="s">
        <v>72</v>
      </c>
      <c r="AG4" s="1">
        <v>70000</v>
      </c>
      <c r="AH4" s="1">
        <v>6</v>
      </c>
      <c r="AI4" s="1">
        <v>3</v>
      </c>
      <c r="AJ4" s="1">
        <v>3</v>
      </c>
      <c r="AK4" s="1">
        <v>7</v>
      </c>
      <c r="AL4" s="3" t="s">
        <v>423</v>
      </c>
      <c r="AM4" s="3" t="s">
        <v>73</v>
      </c>
      <c r="AN4" s="3" t="s">
        <v>74</v>
      </c>
      <c r="AO4" s="3"/>
      <c r="AP4" s="1" t="s">
        <v>75</v>
      </c>
      <c r="AQ4" s="1">
        <v>100000</v>
      </c>
      <c r="AR4" s="1">
        <v>2</v>
      </c>
      <c r="AS4" s="51" t="s">
        <v>59</v>
      </c>
      <c r="AT4" s="51" t="s">
        <v>464</v>
      </c>
      <c r="AU4" s="1" t="s">
        <v>72</v>
      </c>
      <c r="AV4" s="49">
        <v>2</v>
      </c>
      <c r="AW4" s="49" t="s">
        <v>115</v>
      </c>
      <c r="AX4" s="49" t="s">
        <v>115</v>
      </c>
      <c r="AY4" s="49" t="s">
        <v>625</v>
      </c>
      <c r="AZ4" s="49" t="s">
        <v>625</v>
      </c>
      <c r="BA4" s="52" t="s">
        <v>624</v>
      </c>
      <c r="BB4" s="52" t="s">
        <v>600</v>
      </c>
      <c r="BC4" s="52" t="s">
        <v>15</v>
      </c>
      <c r="BD4" s="52" t="s">
        <v>627</v>
      </c>
      <c r="BE4" s="49" t="s">
        <v>626</v>
      </c>
      <c r="BF4" s="50" t="s">
        <v>542</v>
      </c>
      <c r="BG4" s="43">
        <v>50000</v>
      </c>
    </row>
    <row r="5" spans="1:59" s="49" customFormat="1" ht="21.75" customHeight="1">
      <c r="A5" s="45">
        <v>4</v>
      </c>
      <c r="B5" s="13"/>
      <c r="C5" s="25"/>
      <c r="D5" s="11" t="str">
        <f t="shared" si="5"/>
        <v> </v>
      </c>
      <c r="E5" s="11" t="str">
        <f t="shared" si="0"/>
        <v> </v>
      </c>
      <c r="F5" s="11" t="str">
        <f t="shared" si="1"/>
        <v> </v>
      </c>
      <c r="G5" s="11" t="str">
        <f t="shared" si="2"/>
        <v> </v>
      </c>
      <c r="H5" s="162">
        <f>IF(C5="","",VLOOKUP(C5,AF2:AN300,7,FALSE))&amp;IF(J39="","",", "&amp;J39)&amp;IF(K39="","",", "&amp;K39)&amp;IF(L39="","",", "&amp;L39)&amp;IF(M39="","",", "&amp;M39)&amp;IF(N39="","",", "&amp;N39)&amp;IF(O39="","",", "&amp;O39)</f>
      </c>
      <c r="I5" s="163"/>
      <c r="J5" s="163"/>
      <c r="K5" s="163"/>
      <c r="L5" s="163"/>
      <c r="M5" s="163"/>
      <c r="N5" s="163"/>
      <c r="O5" s="164"/>
      <c r="P5" s="27"/>
      <c r="Q5" s="15"/>
      <c r="R5" s="15"/>
      <c r="S5" s="15"/>
      <c r="T5" s="15"/>
      <c r="U5" s="15"/>
      <c r="V5" s="47">
        <f t="shared" si="3"/>
        <v>0</v>
      </c>
      <c r="W5" s="48">
        <f t="shared" si="4"/>
      </c>
      <c r="Z5" s="53"/>
      <c r="AA5" s="39" t="s">
        <v>69</v>
      </c>
      <c r="AB5" s="39" t="s">
        <v>58</v>
      </c>
      <c r="AC5" s="39" t="s">
        <v>346</v>
      </c>
      <c r="AD5" s="50" t="s">
        <v>543</v>
      </c>
      <c r="AE5" s="51" t="s">
        <v>59</v>
      </c>
      <c r="AF5" s="1" t="s">
        <v>76</v>
      </c>
      <c r="AG5" s="1">
        <v>90000</v>
      </c>
      <c r="AH5" s="1">
        <v>6</v>
      </c>
      <c r="AI5" s="1">
        <v>3</v>
      </c>
      <c r="AJ5" s="1">
        <v>3</v>
      </c>
      <c r="AK5" s="1">
        <v>7</v>
      </c>
      <c r="AL5" s="3" t="s">
        <v>347</v>
      </c>
      <c r="AM5" s="3" t="s">
        <v>77</v>
      </c>
      <c r="AN5" s="3" t="s">
        <v>65</v>
      </c>
      <c r="AO5" s="3"/>
      <c r="AP5" s="1" t="s">
        <v>78</v>
      </c>
      <c r="AQ5" s="1">
        <v>100000</v>
      </c>
      <c r="AR5" s="1">
        <v>3</v>
      </c>
      <c r="AS5" s="51" t="s">
        <v>59</v>
      </c>
      <c r="AT5" s="51" t="s">
        <v>465</v>
      </c>
      <c r="AU5" s="1" t="s">
        <v>76</v>
      </c>
      <c r="AV5" s="49">
        <v>4</v>
      </c>
      <c r="AW5" s="49" t="s">
        <v>115</v>
      </c>
      <c r="AX5" s="49" t="s">
        <v>625</v>
      </c>
      <c r="AY5" s="49" t="s">
        <v>115</v>
      </c>
      <c r="AZ5" s="49" t="s">
        <v>625</v>
      </c>
      <c r="BA5" s="52" t="s">
        <v>624</v>
      </c>
      <c r="BB5" s="52" t="s">
        <v>600</v>
      </c>
      <c r="BC5" s="52" t="s">
        <v>15</v>
      </c>
      <c r="BD5" s="52" t="s">
        <v>627</v>
      </c>
      <c r="BE5" s="49" t="s">
        <v>626</v>
      </c>
      <c r="BF5" s="50" t="s">
        <v>543</v>
      </c>
      <c r="BG5" s="43">
        <v>50000</v>
      </c>
    </row>
    <row r="6" spans="1:59" s="49" customFormat="1" ht="21.75" customHeight="1">
      <c r="A6" s="45">
        <v>5</v>
      </c>
      <c r="B6" s="13"/>
      <c r="C6" s="25"/>
      <c r="D6" s="11" t="str">
        <f t="shared" si="5"/>
        <v> </v>
      </c>
      <c r="E6" s="11" t="str">
        <f t="shared" si="0"/>
        <v> </v>
      </c>
      <c r="F6" s="11" t="str">
        <f t="shared" si="1"/>
        <v> </v>
      </c>
      <c r="G6" s="11" t="str">
        <f t="shared" si="2"/>
        <v> </v>
      </c>
      <c r="H6" s="162">
        <f>IF(C6="","",VLOOKUP(C6,AF2:AN300,7,FALSE))&amp;IF(J40="","",", "&amp;J40)&amp;IF(K40="","",", "&amp;K40)&amp;IF(L40="","",", "&amp;L40)&amp;IF(M40="","",", "&amp;M40)&amp;IF(N40="","",", "&amp;N40)&amp;IF(O40="","",", "&amp;O40)</f>
      </c>
      <c r="I6" s="163"/>
      <c r="J6" s="163"/>
      <c r="K6" s="163"/>
      <c r="L6" s="163"/>
      <c r="M6" s="163"/>
      <c r="N6" s="163"/>
      <c r="O6" s="164"/>
      <c r="P6" s="27"/>
      <c r="Q6" s="15"/>
      <c r="R6" s="15"/>
      <c r="S6" s="15"/>
      <c r="T6" s="15"/>
      <c r="U6" s="15"/>
      <c r="V6" s="47">
        <f t="shared" si="3"/>
        <v>0</v>
      </c>
      <c r="W6" s="48">
        <f t="shared" si="4"/>
      </c>
      <c r="Z6" s="54" t="s">
        <v>13</v>
      </c>
      <c r="AA6" s="39" t="s">
        <v>62</v>
      </c>
      <c r="AB6" s="39" t="s">
        <v>58</v>
      </c>
      <c r="AC6" s="39" t="s">
        <v>340</v>
      </c>
      <c r="AD6" s="50" t="s">
        <v>544</v>
      </c>
      <c r="AE6" s="51" t="s">
        <v>59</v>
      </c>
      <c r="AF6" s="1" t="s">
        <v>79</v>
      </c>
      <c r="AG6" s="3">
        <v>50000</v>
      </c>
      <c r="AH6" s="1">
        <v>6</v>
      </c>
      <c r="AI6" s="1">
        <v>3</v>
      </c>
      <c r="AJ6" s="1">
        <v>3</v>
      </c>
      <c r="AK6" s="1">
        <v>7</v>
      </c>
      <c r="AL6" s="3" t="s">
        <v>346</v>
      </c>
      <c r="AM6" s="3" t="s">
        <v>61</v>
      </c>
      <c r="AN6" s="3" t="s">
        <v>62</v>
      </c>
      <c r="AO6" s="3"/>
      <c r="AP6" s="1" t="s">
        <v>80</v>
      </c>
      <c r="AQ6" s="1">
        <v>300000</v>
      </c>
      <c r="AR6" s="1">
        <v>4</v>
      </c>
      <c r="AS6" s="51" t="s">
        <v>66</v>
      </c>
      <c r="AT6" s="51" t="s">
        <v>466</v>
      </c>
      <c r="AU6" s="1" t="s">
        <v>106</v>
      </c>
      <c r="AV6" s="49">
        <v>16</v>
      </c>
      <c r="AW6" s="49" t="s">
        <v>115</v>
      </c>
      <c r="AX6" s="49" t="s">
        <v>625</v>
      </c>
      <c r="AY6" s="49" t="s">
        <v>115</v>
      </c>
      <c r="AZ6" s="49" t="s">
        <v>625</v>
      </c>
      <c r="BA6" s="52" t="s">
        <v>624</v>
      </c>
      <c r="BB6" s="52" t="s">
        <v>600</v>
      </c>
      <c r="BC6" s="52" t="s">
        <v>15</v>
      </c>
      <c r="BD6" s="52" t="s">
        <v>627</v>
      </c>
      <c r="BE6" s="49" t="s">
        <v>115</v>
      </c>
      <c r="BF6" s="50" t="s">
        <v>544</v>
      </c>
      <c r="BG6" s="43">
        <v>50000</v>
      </c>
    </row>
    <row r="7" spans="1:59" s="49" customFormat="1" ht="21.75" customHeight="1">
      <c r="A7" s="45">
        <v>6</v>
      </c>
      <c r="B7" s="13"/>
      <c r="C7" s="25"/>
      <c r="D7" s="11" t="str">
        <f t="shared" si="5"/>
        <v> </v>
      </c>
      <c r="E7" s="11" t="str">
        <f t="shared" si="0"/>
        <v> </v>
      </c>
      <c r="F7" s="11" t="str">
        <f t="shared" si="1"/>
        <v> </v>
      </c>
      <c r="G7" s="11" t="str">
        <f t="shared" si="2"/>
        <v> </v>
      </c>
      <c r="H7" s="162">
        <f>IF(C7="","",VLOOKUP(C7,AF2:AN300,7,FALSE))&amp;IF(J41="","",", "&amp;J41)&amp;IF(K41="","",", "&amp;K41)&amp;IF(L41="","",", "&amp;L41)&amp;IF(M41="","",", "&amp;M41)&amp;IF(N41="","",", "&amp;N41)&amp;IF(O41="","",", "&amp;O41)</f>
      </c>
      <c r="I7" s="163"/>
      <c r="J7" s="163"/>
      <c r="K7" s="163"/>
      <c r="L7" s="163"/>
      <c r="M7" s="163"/>
      <c r="N7" s="163"/>
      <c r="O7" s="164"/>
      <c r="P7" s="27"/>
      <c r="Q7" s="15"/>
      <c r="R7" s="15"/>
      <c r="S7" s="15"/>
      <c r="T7" s="15"/>
      <c r="U7" s="15"/>
      <c r="V7" s="47">
        <f t="shared" si="3"/>
        <v>0</v>
      </c>
      <c r="W7" s="48">
        <f t="shared" si="4"/>
      </c>
      <c r="Z7" s="54" t="s">
        <v>540</v>
      </c>
      <c r="AA7" s="10" t="s">
        <v>61</v>
      </c>
      <c r="AB7" s="39" t="s">
        <v>58</v>
      </c>
      <c r="AC7" s="39" t="s">
        <v>360</v>
      </c>
      <c r="AD7" s="50" t="s">
        <v>81</v>
      </c>
      <c r="AE7" s="51" t="s">
        <v>59</v>
      </c>
      <c r="AF7" s="1" t="s">
        <v>82</v>
      </c>
      <c r="AG7" s="3">
        <v>80000</v>
      </c>
      <c r="AH7" s="1">
        <v>6</v>
      </c>
      <c r="AI7" s="1">
        <v>3</v>
      </c>
      <c r="AJ7" s="1">
        <v>3</v>
      </c>
      <c r="AK7" s="1">
        <v>7</v>
      </c>
      <c r="AL7" s="3" t="s">
        <v>346</v>
      </c>
      <c r="AM7" s="3"/>
      <c r="AN7" s="3"/>
      <c r="AO7" s="3"/>
      <c r="AP7" s="1" t="s">
        <v>83</v>
      </c>
      <c r="AQ7" s="1">
        <v>100000</v>
      </c>
      <c r="AR7" s="1">
        <v>5</v>
      </c>
      <c r="AS7" s="51" t="s">
        <v>66</v>
      </c>
      <c r="AT7" s="51" t="s">
        <v>467</v>
      </c>
      <c r="AU7" s="1" t="s">
        <v>109</v>
      </c>
      <c r="AV7" s="49">
        <v>4</v>
      </c>
      <c r="AW7" s="49" t="s">
        <v>115</v>
      </c>
      <c r="AX7" s="49" t="s">
        <v>625</v>
      </c>
      <c r="AY7" s="49" t="s">
        <v>115</v>
      </c>
      <c r="AZ7" s="49" t="s">
        <v>625</v>
      </c>
      <c r="BA7" s="52" t="s">
        <v>624</v>
      </c>
      <c r="BB7" s="52" t="s">
        <v>600</v>
      </c>
      <c r="BC7" s="52" t="s">
        <v>15</v>
      </c>
      <c r="BD7" s="52" t="s">
        <v>627</v>
      </c>
      <c r="BE7" s="49" t="s">
        <v>115</v>
      </c>
      <c r="BF7" s="50" t="s">
        <v>81</v>
      </c>
      <c r="BG7" s="43">
        <v>60000</v>
      </c>
    </row>
    <row r="8" spans="1:59" s="49" customFormat="1" ht="21.75" customHeight="1">
      <c r="A8" s="45">
        <v>7</v>
      </c>
      <c r="B8" s="13"/>
      <c r="C8" s="25"/>
      <c r="D8" s="11" t="str">
        <f t="shared" si="5"/>
        <v> </v>
      </c>
      <c r="E8" s="11" t="str">
        <f t="shared" si="0"/>
        <v> </v>
      </c>
      <c r="F8" s="11" t="str">
        <f t="shared" si="1"/>
        <v> </v>
      </c>
      <c r="G8" s="11" t="str">
        <f t="shared" si="2"/>
        <v> </v>
      </c>
      <c r="H8" s="162">
        <f>IF(C8="","",VLOOKUP(C8,AF2:AN300,7,FALSE))&amp;IF(J42="","",", "&amp;J42)&amp;IF(K42="","",", "&amp;K42)&amp;IF(L42="","",", "&amp;L42)&amp;IF(M42="","",", "&amp;M42)&amp;IF(N42="","",", "&amp;N42)&amp;IF(O42="","",", "&amp;O42)</f>
      </c>
      <c r="I8" s="163"/>
      <c r="J8" s="163"/>
      <c r="K8" s="163"/>
      <c r="L8" s="163"/>
      <c r="M8" s="163"/>
      <c r="N8" s="163"/>
      <c r="O8" s="164"/>
      <c r="P8" s="27"/>
      <c r="Q8" s="15"/>
      <c r="R8" s="15"/>
      <c r="S8" s="15"/>
      <c r="T8" s="15"/>
      <c r="U8" s="15"/>
      <c r="V8" s="47">
        <f t="shared" si="3"/>
        <v>0</v>
      </c>
      <c r="W8" s="48">
        <f t="shared" si="4"/>
      </c>
      <c r="Z8" s="54" t="s">
        <v>537</v>
      </c>
      <c r="AA8" s="9" t="s">
        <v>73</v>
      </c>
      <c r="AB8" s="39" t="s">
        <v>58</v>
      </c>
      <c r="AC8" s="39" t="s">
        <v>364</v>
      </c>
      <c r="AD8" s="50" t="s">
        <v>84</v>
      </c>
      <c r="AE8" s="51" t="s">
        <v>59</v>
      </c>
      <c r="AF8" s="1" t="s">
        <v>85</v>
      </c>
      <c r="AG8" s="1">
        <v>100000</v>
      </c>
      <c r="AH8" s="1">
        <v>6</v>
      </c>
      <c r="AI8" s="1">
        <v>3</v>
      </c>
      <c r="AJ8" s="1">
        <v>3</v>
      </c>
      <c r="AK8" s="1">
        <v>7</v>
      </c>
      <c r="AL8" s="3" t="s">
        <v>386</v>
      </c>
      <c r="AM8" s="3"/>
      <c r="AN8" s="3"/>
      <c r="AO8" s="3"/>
      <c r="AP8" s="1" t="s">
        <v>86</v>
      </c>
      <c r="AQ8" s="1">
        <v>100000</v>
      </c>
      <c r="AR8" s="1">
        <v>6</v>
      </c>
      <c r="AS8" s="51" t="s">
        <v>66</v>
      </c>
      <c r="AT8" s="51" t="s">
        <v>468</v>
      </c>
      <c r="AU8" s="1" t="s">
        <v>596</v>
      </c>
      <c r="AV8" s="49">
        <v>1</v>
      </c>
      <c r="AW8" s="49" t="s">
        <v>625</v>
      </c>
      <c r="AX8" s="49" t="s">
        <v>625</v>
      </c>
      <c r="AY8" s="49" t="s">
        <v>115</v>
      </c>
      <c r="AZ8" s="49" t="s">
        <v>625</v>
      </c>
      <c r="BA8" s="52" t="s">
        <v>624</v>
      </c>
      <c r="BB8" s="52" t="s">
        <v>600</v>
      </c>
      <c r="BC8" s="52" t="s">
        <v>15</v>
      </c>
      <c r="BD8" s="52" t="s">
        <v>627</v>
      </c>
      <c r="BE8" s="49" t="s">
        <v>115</v>
      </c>
      <c r="BF8" s="50" t="s">
        <v>84</v>
      </c>
      <c r="BG8" s="43">
        <v>60000</v>
      </c>
    </row>
    <row r="9" spans="1:59" s="49" customFormat="1" ht="21.75" customHeight="1">
      <c r="A9" s="45">
        <v>8</v>
      </c>
      <c r="B9" s="13"/>
      <c r="C9" s="25"/>
      <c r="D9" s="11" t="str">
        <f t="shared" si="5"/>
        <v> </v>
      </c>
      <c r="E9" s="11" t="str">
        <f t="shared" si="0"/>
        <v> </v>
      </c>
      <c r="F9" s="11" t="str">
        <f t="shared" si="1"/>
        <v> </v>
      </c>
      <c r="G9" s="11" t="str">
        <f t="shared" si="2"/>
        <v> </v>
      </c>
      <c r="H9" s="162">
        <f>IF(C9="","",VLOOKUP(C9,AF2:AN300,7,FALSE))&amp;IF(J43="","",", "&amp;J43)&amp;IF(K43="","",", "&amp;K43)&amp;IF(L43="","",", "&amp;L43)&amp;IF(M43="","",", "&amp;M43)&amp;IF(N43="","",", "&amp;N43)&amp;IF(O43="","",", "&amp;O43)</f>
      </c>
      <c r="I9" s="163"/>
      <c r="J9" s="163"/>
      <c r="K9" s="163"/>
      <c r="L9" s="163"/>
      <c r="M9" s="163"/>
      <c r="N9" s="163"/>
      <c r="O9" s="164"/>
      <c r="P9" s="27"/>
      <c r="Q9" s="15"/>
      <c r="R9" s="15"/>
      <c r="S9" s="15"/>
      <c r="T9" s="15"/>
      <c r="U9" s="15"/>
      <c r="V9" s="47">
        <f t="shared" si="3"/>
        <v>0</v>
      </c>
      <c r="W9" s="48">
        <f t="shared" si="4"/>
      </c>
      <c r="Z9" s="54" t="s">
        <v>538</v>
      </c>
      <c r="AA9" s="9" t="s">
        <v>87</v>
      </c>
      <c r="AB9" s="39" t="s">
        <v>58</v>
      </c>
      <c r="AC9" s="39" t="s">
        <v>371</v>
      </c>
      <c r="AD9" s="50" t="s">
        <v>545</v>
      </c>
      <c r="AE9" s="51" t="s">
        <v>59</v>
      </c>
      <c r="AF9" s="1" t="s">
        <v>88</v>
      </c>
      <c r="AG9" s="1">
        <v>100000</v>
      </c>
      <c r="AH9" s="1">
        <v>6</v>
      </c>
      <c r="AI9" s="1">
        <v>3</v>
      </c>
      <c r="AJ9" s="1">
        <v>3</v>
      </c>
      <c r="AK9" s="1">
        <v>7</v>
      </c>
      <c r="AL9" s="3" t="s">
        <v>423</v>
      </c>
      <c r="AM9" s="3"/>
      <c r="AN9" s="3"/>
      <c r="AO9" s="3"/>
      <c r="AP9" s="1" t="s">
        <v>89</v>
      </c>
      <c r="AQ9" s="1">
        <v>150000</v>
      </c>
      <c r="AR9" s="1">
        <v>7</v>
      </c>
      <c r="AS9" s="51" t="s">
        <v>135</v>
      </c>
      <c r="AT9" s="51" t="s">
        <v>469</v>
      </c>
      <c r="AU9" s="1" t="s">
        <v>136</v>
      </c>
      <c r="AV9" s="49">
        <v>16</v>
      </c>
      <c r="AW9" s="49" t="s">
        <v>115</v>
      </c>
      <c r="AX9" s="49" t="s">
        <v>625</v>
      </c>
      <c r="AY9" s="49" t="s">
        <v>625</v>
      </c>
      <c r="AZ9" s="49" t="s">
        <v>625</v>
      </c>
      <c r="BA9" s="52" t="s">
        <v>624</v>
      </c>
      <c r="BB9" s="52" t="s">
        <v>600</v>
      </c>
      <c r="BC9" s="52" t="s">
        <v>15</v>
      </c>
      <c r="BD9" s="52" t="s">
        <v>627</v>
      </c>
      <c r="BE9" s="49" t="s">
        <v>626</v>
      </c>
      <c r="BF9" s="50" t="s">
        <v>545</v>
      </c>
      <c r="BG9" s="43">
        <v>50000</v>
      </c>
    </row>
    <row r="10" spans="1:59" s="49" customFormat="1" ht="21.75" customHeight="1">
      <c r="A10" s="45">
        <v>9</v>
      </c>
      <c r="B10" s="13"/>
      <c r="C10" s="25"/>
      <c r="D10" s="11" t="str">
        <f t="shared" si="5"/>
        <v> </v>
      </c>
      <c r="E10" s="11" t="str">
        <f t="shared" si="0"/>
        <v> </v>
      </c>
      <c r="F10" s="11" t="str">
        <f t="shared" si="1"/>
        <v> </v>
      </c>
      <c r="G10" s="11" t="str">
        <f t="shared" si="2"/>
        <v> </v>
      </c>
      <c r="H10" s="162">
        <f>IF(C10="","",VLOOKUP(C10,AF2:AN300,7,FALSE))&amp;IF(J44="","",", "&amp;J44)&amp;IF(K44="","",", "&amp;K44)&amp;IF(L44="","",", "&amp;L44)&amp;IF(M44="","",", "&amp;M44)&amp;IF(N44="","",", "&amp;N44)&amp;IF(O44="","",", "&amp;O44)</f>
      </c>
      <c r="I10" s="163"/>
      <c r="J10" s="163"/>
      <c r="K10" s="163"/>
      <c r="L10" s="163"/>
      <c r="M10" s="163"/>
      <c r="N10" s="163"/>
      <c r="O10" s="164"/>
      <c r="P10" s="27"/>
      <c r="Q10" s="15"/>
      <c r="R10" s="15"/>
      <c r="S10" s="15"/>
      <c r="T10" s="15"/>
      <c r="U10" s="15"/>
      <c r="V10" s="47">
        <f t="shared" si="3"/>
        <v>0</v>
      </c>
      <c r="W10" s="48">
        <f t="shared" si="4"/>
      </c>
      <c r="Z10" s="54" t="s">
        <v>539</v>
      </c>
      <c r="AA10" s="9" t="s">
        <v>90</v>
      </c>
      <c r="AB10" s="39" t="s">
        <v>58</v>
      </c>
      <c r="AC10" s="39" t="s">
        <v>91</v>
      </c>
      <c r="AD10" s="50" t="s">
        <v>530</v>
      </c>
      <c r="AE10" s="51" t="s">
        <v>59</v>
      </c>
      <c r="AF10" s="1" t="s">
        <v>92</v>
      </c>
      <c r="AG10" s="1">
        <v>120000</v>
      </c>
      <c r="AH10" s="1">
        <v>6</v>
      </c>
      <c r="AI10" s="1">
        <v>3</v>
      </c>
      <c r="AJ10" s="1">
        <v>3</v>
      </c>
      <c r="AK10" s="1">
        <v>7</v>
      </c>
      <c r="AL10" s="3" t="s">
        <v>347</v>
      </c>
      <c r="AM10" s="3"/>
      <c r="AN10" s="3"/>
      <c r="AO10" s="3"/>
      <c r="AP10" s="1" t="s">
        <v>93</v>
      </c>
      <c r="AQ10" s="1">
        <v>50000</v>
      </c>
      <c r="AR10" s="1">
        <v>8</v>
      </c>
      <c r="AS10" s="51" t="s">
        <v>135</v>
      </c>
      <c r="AT10" s="51" t="s">
        <v>470</v>
      </c>
      <c r="AU10" s="1" t="s">
        <v>332</v>
      </c>
      <c r="AV10" s="49">
        <v>6</v>
      </c>
      <c r="AW10" s="49" t="s">
        <v>115</v>
      </c>
      <c r="AX10" s="49" t="s">
        <v>625</v>
      </c>
      <c r="AY10" s="49" t="s">
        <v>115</v>
      </c>
      <c r="AZ10" s="49" t="s">
        <v>625</v>
      </c>
      <c r="BA10" s="52" t="s">
        <v>624</v>
      </c>
      <c r="BB10" s="52" t="s">
        <v>600</v>
      </c>
      <c r="BC10" s="52" t="s">
        <v>15</v>
      </c>
      <c r="BD10" s="52" t="s">
        <v>627</v>
      </c>
      <c r="BE10" s="49" t="s">
        <v>625</v>
      </c>
      <c r="BF10" s="50" t="s">
        <v>530</v>
      </c>
      <c r="BG10" s="43">
        <v>60000</v>
      </c>
    </row>
    <row r="11" spans="1:59" s="49" customFormat="1" ht="21.75" customHeight="1">
      <c r="A11" s="45">
        <v>10</v>
      </c>
      <c r="B11" s="13"/>
      <c r="C11" s="25"/>
      <c r="D11" s="11" t="str">
        <f t="shared" si="5"/>
        <v> </v>
      </c>
      <c r="E11" s="11" t="str">
        <f t="shared" si="0"/>
        <v> </v>
      </c>
      <c r="F11" s="11" t="str">
        <f t="shared" si="1"/>
        <v> </v>
      </c>
      <c r="G11" s="11" t="str">
        <f t="shared" si="2"/>
        <v> </v>
      </c>
      <c r="H11" s="162">
        <f>IF(C11="","",VLOOKUP(C11,AF2:AN300,7,FALSE))&amp;IF(J45="","",", "&amp;J45)&amp;IF(K45="","",", "&amp;K45)&amp;IF(L45="","",", "&amp;L45)&amp;IF(M45="","",", "&amp;M45)&amp;IF(N45="","",", "&amp;N45)&amp;IF(O45="","",", "&amp;O45)</f>
      </c>
      <c r="I11" s="163"/>
      <c r="J11" s="163"/>
      <c r="K11" s="163"/>
      <c r="L11" s="163"/>
      <c r="M11" s="163"/>
      <c r="N11" s="163"/>
      <c r="O11" s="164"/>
      <c r="P11" s="27"/>
      <c r="Q11" s="15"/>
      <c r="R11" s="15"/>
      <c r="S11" s="15"/>
      <c r="T11" s="15"/>
      <c r="U11" s="15"/>
      <c r="V11" s="47">
        <f t="shared" si="3"/>
        <v>0</v>
      </c>
      <c r="W11" s="48">
        <f t="shared" si="4"/>
      </c>
      <c r="Z11" s="54" t="s">
        <v>628</v>
      </c>
      <c r="AA11" s="9" t="s">
        <v>94</v>
      </c>
      <c r="AB11" s="39" t="s">
        <v>58</v>
      </c>
      <c r="AC11" s="39" t="s">
        <v>343</v>
      </c>
      <c r="AD11" s="50" t="s">
        <v>95</v>
      </c>
      <c r="AE11" s="51" t="s">
        <v>59</v>
      </c>
      <c r="AF11" s="1" t="s">
        <v>96</v>
      </c>
      <c r="AG11" s="3">
        <v>80000</v>
      </c>
      <c r="AH11" s="3">
        <v>6</v>
      </c>
      <c r="AI11" s="3">
        <v>3</v>
      </c>
      <c r="AJ11" s="3">
        <v>3</v>
      </c>
      <c r="AK11" s="1">
        <v>8</v>
      </c>
      <c r="AL11" s="3" t="s">
        <v>440</v>
      </c>
      <c r="AM11" s="3"/>
      <c r="AN11" s="3"/>
      <c r="AO11" s="3"/>
      <c r="AP11" s="1" t="s">
        <v>97</v>
      </c>
      <c r="AQ11" s="1">
        <v>50000</v>
      </c>
      <c r="AR11" s="1">
        <v>9</v>
      </c>
      <c r="AS11" s="51" t="s">
        <v>135</v>
      </c>
      <c r="AT11" s="51" t="s">
        <v>471</v>
      </c>
      <c r="AU11" s="1" t="s">
        <v>138</v>
      </c>
      <c r="AV11" s="49">
        <v>2</v>
      </c>
      <c r="AW11" s="49" t="s">
        <v>115</v>
      </c>
      <c r="AX11" s="49" t="s">
        <v>625</v>
      </c>
      <c r="AY11" s="49" t="s">
        <v>115</v>
      </c>
      <c r="AZ11" s="49" t="s">
        <v>625</v>
      </c>
      <c r="BA11" s="52" t="s">
        <v>624</v>
      </c>
      <c r="BB11" s="52" t="s">
        <v>600</v>
      </c>
      <c r="BC11" s="52" t="s">
        <v>15</v>
      </c>
      <c r="BD11" s="52" t="s">
        <v>627</v>
      </c>
      <c r="BE11" s="49" t="s">
        <v>626</v>
      </c>
      <c r="BF11" s="50" t="s">
        <v>95</v>
      </c>
      <c r="BG11" s="43">
        <v>50000</v>
      </c>
    </row>
    <row r="12" spans="1:59" s="49" customFormat="1" ht="21.75" customHeight="1">
      <c r="A12" s="45">
        <v>11</v>
      </c>
      <c r="B12" s="13"/>
      <c r="C12" s="25"/>
      <c r="D12" s="11" t="str">
        <f t="shared" si="5"/>
        <v> </v>
      </c>
      <c r="E12" s="11" t="str">
        <f t="shared" si="0"/>
        <v> </v>
      </c>
      <c r="F12" s="11" t="str">
        <f t="shared" si="1"/>
        <v> </v>
      </c>
      <c r="G12" s="11" t="str">
        <f t="shared" si="2"/>
        <v> </v>
      </c>
      <c r="H12" s="162">
        <f>IF(C12="","",VLOOKUP(C12,AF2:AN300,7,FALSE))&amp;IF(J46="","",", "&amp;J46)&amp;IF(K46="","",", "&amp;K46)&amp;IF(L46="","",", "&amp;L46)&amp;IF(M46="","",", "&amp;M46)&amp;IF(N46="","",", "&amp;N46)&amp;IF(O46="","",", "&amp;O46)</f>
      </c>
      <c r="I12" s="163"/>
      <c r="J12" s="163"/>
      <c r="K12" s="163"/>
      <c r="L12" s="163"/>
      <c r="M12" s="163"/>
      <c r="N12" s="163"/>
      <c r="O12" s="164"/>
      <c r="P12" s="27"/>
      <c r="Q12" s="15"/>
      <c r="R12" s="15"/>
      <c r="S12" s="15"/>
      <c r="T12" s="15"/>
      <c r="U12" s="15"/>
      <c r="V12" s="47">
        <f t="shared" si="3"/>
        <v>0</v>
      </c>
      <c r="W12" s="48">
        <f t="shared" si="4"/>
      </c>
      <c r="Z12" s="54" t="s">
        <v>629</v>
      </c>
      <c r="AA12" s="9" t="s">
        <v>68</v>
      </c>
      <c r="AB12" s="39" t="s">
        <v>65</v>
      </c>
      <c r="AC12" s="39" t="s">
        <v>422</v>
      </c>
      <c r="AD12" s="50" t="s">
        <v>98</v>
      </c>
      <c r="AE12" s="51" t="s">
        <v>59</v>
      </c>
      <c r="AF12" s="1" t="s">
        <v>99</v>
      </c>
      <c r="AG12" s="9">
        <v>430000</v>
      </c>
      <c r="AH12" s="3">
        <v>6</v>
      </c>
      <c r="AI12" s="3">
        <v>6</v>
      </c>
      <c r="AJ12" s="3">
        <v>3</v>
      </c>
      <c r="AK12" s="1">
        <v>10</v>
      </c>
      <c r="AL12" s="3" t="s">
        <v>400</v>
      </c>
      <c r="AM12" s="3"/>
      <c r="AN12" s="3"/>
      <c r="AO12" s="3"/>
      <c r="AP12" s="1" t="s">
        <v>100</v>
      </c>
      <c r="AQ12" s="1">
        <v>100000</v>
      </c>
      <c r="AR12" s="1">
        <v>10</v>
      </c>
      <c r="AS12" s="51" t="s">
        <v>135</v>
      </c>
      <c r="AT12" s="51" t="s">
        <v>472</v>
      </c>
      <c r="AU12" s="1" t="s">
        <v>139</v>
      </c>
      <c r="AV12" s="49">
        <v>1</v>
      </c>
      <c r="AW12" s="49" t="s">
        <v>625</v>
      </c>
      <c r="AX12" s="49" t="s">
        <v>625</v>
      </c>
      <c r="AY12" s="49" t="s">
        <v>115</v>
      </c>
      <c r="AZ12" s="49" t="s">
        <v>625</v>
      </c>
      <c r="BA12" s="52" t="s">
        <v>624</v>
      </c>
      <c r="BB12" s="52" t="s">
        <v>600</v>
      </c>
      <c r="BC12" s="52" t="s">
        <v>15</v>
      </c>
      <c r="BD12" s="52" t="s">
        <v>627</v>
      </c>
      <c r="BE12" s="49" t="s">
        <v>625</v>
      </c>
      <c r="BF12" s="50" t="s">
        <v>98</v>
      </c>
      <c r="BG12" s="43">
        <v>70000</v>
      </c>
    </row>
    <row r="13" spans="1:59" s="49" customFormat="1" ht="21.75" customHeight="1">
      <c r="A13" s="45">
        <v>12</v>
      </c>
      <c r="B13" s="13"/>
      <c r="C13" s="25"/>
      <c r="D13" s="11" t="str">
        <f t="shared" si="5"/>
        <v> </v>
      </c>
      <c r="E13" s="11" t="str">
        <f t="shared" si="0"/>
        <v> </v>
      </c>
      <c r="F13" s="11" t="str">
        <f t="shared" si="1"/>
        <v> </v>
      </c>
      <c r="G13" s="11" t="str">
        <f t="shared" si="2"/>
        <v> </v>
      </c>
      <c r="H13" s="162">
        <f>IF(C13="","",VLOOKUP(C13,AF2:AN300,7,FALSE))&amp;IF(J47="","",", "&amp;J47)&amp;IF(K47="","",", "&amp;K47)&amp;IF(L47="","",", "&amp;L47)&amp;IF(M47="","",", "&amp;M47)&amp;IF(N47="","",", "&amp;N47)&amp;IF(O47="","",", "&amp;O47)</f>
      </c>
      <c r="I13" s="163"/>
      <c r="J13" s="163"/>
      <c r="K13" s="163"/>
      <c r="L13" s="163"/>
      <c r="M13" s="163"/>
      <c r="N13" s="163"/>
      <c r="O13" s="164"/>
      <c r="P13" s="27"/>
      <c r="Q13" s="15"/>
      <c r="R13" s="15"/>
      <c r="S13" s="15"/>
      <c r="T13" s="15"/>
      <c r="U13" s="15"/>
      <c r="V13" s="47">
        <f t="shared" si="3"/>
        <v>0</v>
      </c>
      <c r="W13" s="48">
        <f t="shared" si="4"/>
      </c>
      <c r="Z13" s="54" t="s">
        <v>630</v>
      </c>
      <c r="AA13" s="9" t="s">
        <v>77</v>
      </c>
      <c r="AB13" s="39" t="s">
        <v>65</v>
      </c>
      <c r="AC13" s="39" t="s">
        <v>344</v>
      </c>
      <c r="AD13" s="50" t="s">
        <v>101</v>
      </c>
      <c r="AE13" s="51" t="s">
        <v>59</v>
      </c>
      <c r="AF13" s="10" t="s">
        <v>102</v>
      </c>
      <c r="AG13" s="9">
        <v>270000</v>
      </c>
      <c r="AH13" s="3">
        <v>6</v>
      </c>
      <c r="AI13" s="3">
        <v>4</v>
      </c>
      <c r="AJ13" s="3">
        <v>3</v>
      </c>
      <c r="AK13" s="1">
        <v>8</v>
      </c>
      <c r="AL13" s="3" t="s">
        <v>616</v>
      </c>
      <c r="AM13" s="3"/>
      <c r="AN13" s="3"/>
      <c r="AO13" s="3"/>
      <c r="AP13" s="1" t="s">
        <v>103</v>
      </c>
      <c r="AQ13" s="3">
        <v>200000</v>
      </c>
      <c r="AR13" s="1">
        <v>11</v>
      </c>
      <c r="AS13" s="51" t="s">
        <v>543</v>
      </c>
      <c r="AT13" s="51" t="s">
        <v>546</v>
      </c>
      <c r="AU13" s="1" t="s">
        <v>547</v>
      </c>
      <c r="AV13" s="49">
        <v>16</v>
      </c>
      <c r="AW13" s="49" t="s">
        <v>115</v>
      </c>
      <c r="AX13" s="49" t="s">
        <v>115</v>
      </c>
      <c r="AY13" s="49" t="s">
        <v>625</v>
      </c>
      <c r="AZ13" s="49" t="s">
        <v>625</v>
      </c>
      <c r="BA13" s="52" t="s">
        <v>624</v>
      </c>
      <c r="BB13" s="52" t="s">
        <v>600</v>
      </c>
      <c r="BC13" s="52" t="s">
        <v>15</v>
      </c>
      <c r="BD13" s="52" t="s">
        <v>627</v>
      </c>
      <c r="BE13" s="49" t="s">
        <v>626</v>
      </c>
      <c r="BF13" s="50" t="s">
        <v>101</v>
      </c>
      <c r="BG13" s="43">
        <v>70000</v>
      </c>
    </row>
    <row r="14" spans="1:59" s="49" customFormat="1" ht="21.75" customHeight="1" thickBot="1">
      <c r="A14" s="45">
        <v>13</v>
      </c>
      <c r="B14" s="13"/>
      <c r="C14" s="25"/>
      <c r="D14" s="11" t="str">
        <f t="shared" si="5"/>
        <v> </v>
      </c>
      <c r="E14" s="11" t="str">
        <f t="shared" si="0"/>
        <v> </v>
      </c>
      <c r="F14" s="11" t="str">
        <f t="shared" si="1"/>
        <v> </v>
      </c>
      <c r="G14" s="11" t="str">
        <f t="shared" si="2"/>
        <v> </v>
      </c>
      <c r="H14" s="162">
        <f>IF(C14="","",VLOOKUP(C14,AF2:AN300,7,FALSE))&amp;IF(J48="","",", "&amp;J48)&amp;IF(K48="","",", "&amp;K48)&amp;IF(L48="","",", "&amp;L48)&amp;IF(M48="","",", "&amp;M48)&amp;IF(N48="","",", "&amp;N48)&amp;IF(O48="","",", "&amp;O48)</f>
      </c>
      <c r="I14" s="163"/>
      <c r="J14" s="163"/>
      <c r="K14" s="163"/>
      <c r="L14" s="163"/>
      <c r="M14" s="163"/>
      <c r="N14" s="163"/>
      <c r="O14" s="164"/>
      <c r="P14" s="27"/>
      <c r="Q14" s="15"/>
      <c r="R14" s="15"/>
      <c r="S14" s="15"/>
      <c r="T14" s="15"/>
      <c r="U14" s="15"/>
      <c r="V14" s="47">
        <f t="shared" si="3"/>
        <v>0</v>
      </c>
      <c r="W14" s="48">
        <f t="shared" si="4"/>
      </c>
      <c r="Z14" s="55" t="s">
        <v>631</v>
      </c>
      <c r="AA14" s="9" t="s">
        <v>104</v>
      </c>
      <c r="AB14" s="39" t="s">
        <v>65</v>
      </c>
      <c r="AC14" s="39" t="s">
        <v>345</v>
      </c>
      <c r="AD14" s="50" t="s">
        <v>105</v>
      </c>
      <c r="AE14" s="51" t="s">
        <v>66</v>
      </c>
      <c r="AF14" s="1" t="s">
        <v>106</v>
      </c>
      <c r="AG14" s="1">
        <v>60000</v>
      </c>
      <c r="AH14" s="1">
        <v>6</v>
      </c>
      <c r="AI14" s="1">
        <v>3</v>
      </c>
      <c r="AJ14" s="1">
        <v>3</v>
      </c>
      <c r="AK14" s="1">
        <v>8</v>
      </c>
      <c r="AL14" s="3" t="s">
        <v>342</v>
      </c>
      <c r="AM14" s="3" t="s">
        <v>104</v>
      </c>
      <c r="AN14" s="3" t="s">
        <v>65</v>
      </c>
      <c r="AO14" s="3"/>
      <c r="AP14" s="1"/>
      <c r="AQ14" s="1"/>
      <c r="AR14" s="1">
        <v>12</v>
      </c>
      <c r="AS14" s="51" t="s">
        <v>543</v>
      </c>
      <c r="AT14" s="51" t="s">
        <v>548</v>
      </c>
      <c r="AU14" s="1" t="s">
        <v>549</v>
      </c>
      <c r="AV14" s="49">
        <v>2</v>
      </c>
      <c r="AW14" s="49" t="s">
        <v>115</v>
      </c>
      <c r="AX14" s="49" t="s">
        <v>115</v>
      </c>
      <c r="AY14" s="49" t="s">
        <v>625</v>
      </c>
      <c r="AZ14" s="49" t="s">
        <v>115</v>
      </c>
      <c r="BA14" s="52" t="s">
        <v>624</v>
      </c>
      <c r="BB14" s="52" t="s">
        <v>600</v>
      </c>
      <c r="BC14" s="52" t="s">
        <v>15</v>
      </c>
      <c r="BD14" s="52" t="s">
        <v>627</v>
      </c>
      <c r="BE14" s="49" t="s">
        <v>626</v>
      </c>
      <c r="BF14" s="50" t="s">
        <v>105</v>
      </c>
      <c r="BG14" s="43">
        <v>70000</v>
      </c>
    </row>
    <row r="15" spans="1:59" s="49" customFormat="1" ht="21.75" customHeight="1">
      <c r="A15" s="45">
        <v>14</v>
      </c>
      <c r="B15" s="13"/>
      <c r="C15" s="25"/>
      <c r="D15" s="11" t="str">
        <f t="shared" si="5"/>
        <v> </v>
      </c>
      <c r="E15" s="11" t="str">
        <f t="shared" si="0"/>
        <v> </v>
      </c>
      <c r="F15" s="11" t="str">
        <f t="shared" si="1"/>
        <v> </v>
      </c>
      <c r="G15" s="11" t="str">
        <f t="shared" si="2"/>
        <v> </v>
      </c>
      <c r="H15" s="162">
        <f>IF(C15="","",VLOOKUP(C15,AF2:AN300,7,FALSE))&amp;IF(J49="","",", "&amp;J49)&amp;IF(K49="","",", "&amp;K49)&amp;IF(L49="","",", "&amp;L49)&amp;IF(M49="","",", "&amp;M49)&amp;IF(N49="","",", "&amp;N49)&amp;IF(O49="","",", "&amp;O49)</f>
      </c>
      <c r="I15" s="163"/>
      <c r="J15" s="163"/>
      <c r="K15" s="163"/>
      <c r="L15" s="163"/>
      <c r="M15" s="163"/>
      <c r="N15" s="163"/>
      <c r="O15" s="164"/>
      <c r="P15" s="27"/>
      <c r="Q15" s="15"/>
      <c r="R15" s="15"/>
      <c r="S15" s="15"/>
      <c r="T15" s="15"/>
      <c r="U15" s="15"/>
      <c r="V15" s="47">
        <f t="shared" si="3"/>
        <v>0</v>
      </c>
      <c r="W15" s="48">
        <f t="shared" si="4"/>
      </c>
      <c r="Z15" s="1"/>
      <c r="AA15" s="9" t="s">
        <v>107</v>
      </c>
      <c r="AB15" s="39" t="s">
        <v>65</v>
      </c>
      <c r="AC15" s="39" t="s">
        <v>346</v>
      </c>
      <c r="AD15" s="50" t="s">
        <v>108</v>
      </c>
      <c r="AE15" s="51" t="s">
        <v>66</v>
      </c>
      <c r="AF15" s="1" t="s">
        <v>109</v>
      </c>
      <c r="AG15" s="1">
        <v>100000</v>
      </c>
      <c r="AH15" s="3">
        <v>5</v>
      </c>
      <c r="AI15" s="1">
        <v>4</v>
      </c>
      <c r="AJ15" s="1">
        <v>3</v>
      </c>
      <c r="AK15" s="1">
        <v>9</v>
      </c>
      <c r="AL15" s="3"/>
      <c r="AM15" s="3" t="s">
        <v>104</v>
      </c>
      <c r="AN15" s="3" t="s">
        <v>65</v>
      </c>
      <c r="AO15" s="3"/>
      <c r="AP15" s="1"/>
      <c r="AQ15" s="1"/>
      <c r="AR15" s="1">
        <v>13</v>
      </c>
      <c r="AS15" s="51" t="s">
        <v>543</v>
      </c>
      <c r="AT15" s="51" t="s">
        <v>550</v>
      </c>
      <c r="AU15" s="1" t="s">
        <v>147</v>
      </c>
      <c r="AV15" s="49">
        <v>2</v>
      </c>
      <c r="AW15" s="49" t="s">
        <v>115</v>
      </c>
      <c r="AX15" s="49" t="s">
        <v>115</v>
      </c>
      <c r="AY15" s="49" t="s">
        <v>625</v>
      </c>
      <c r="AZ15" s="49" t="s">
        <v>625</v>
      </c>
      <c r="BA15" s="52" t="s">
        <v>624</v>
      </c>
      <c r="BB15" s="52" t="s">
        <v>600</v>
      </c>
      <c r="BC15" s="52" t="s">
        <v>15</v>
      </c>
      <c r="BD15" s="52" t="s">
        <v>627</v>
      </c>
      <c r="BE15" s="49" t="s">
        <v>626</v>
      </c>
      <c r="BF15" s="50" t="s">
        <v>108</v>
      </c>
      <c r="BG15" s="43">
        <v>40000</v>
      </c>
    </row>
    <row r="16" spans="1:59" s="49" customFormat="1" ht="21.75" customHeight="1">
      <c r="A16" s="45">
        <v>15</v>
      </c>
      <c r="B16" s="13"/>
      <c r="C16" s="25"/>
      <c r="D16" s="11" t="str">
        <f t="shared" si="5"/>
        <v> </v>
      </c>
      <c r="E16" s="11" t="str">
        <f t="shared" si="0"/>
        <v> </v>
      </c>
      <c r="F16" s="11" t="str">
        <f t="shared" si="1"/>
        <v> </v>
      </c>
      <c r="G16" s="11" t="str">
        <f t="shared" si="2"/>
        <v> </v>
      </c>
      <c r="H16" s="162">
        <f>IF(C16="","",VLOOKUP(C16,AF2:AN300,7,FALSE))&amp;IF(J50="","",", "&amp;J50)&amp;IF(K50="","",", "&amp;K50)&amp;IF(L50="","",", "&amp;L50)&amp;IF(M50="","",", "&amp;M50)&amp;IF(N50="","",", "&amp;N50)&amp;IF(O50="","",", "&amp;O50)</f>
      </c>
      <c r="I16" s="163"/>
      <c r="J16" s="163"/>
      <c r="K16" s="163"/>
      <c r="L16" s="163"/>
      <c r="M16" s="163"/>
      <c r="N16" s="163"/>
      <c r="O16" s="164"/>
      <c r="P16" s="27"/>
      <c r="Q16" s="15"/>
      <c r="R16" s="15"/>
      <c r="S16" s="15"/>
      <c r="T16" s="15"/>
      <c r="U16" s="15"/>
      <c r="V16" s="47">
        <f t="shared" si="3"/>
        <v>0</v>
      </c>
      <c r="W16" s="48">
        <f t="shared" si="4"/>
      </c>
      <c r="Z16" s="39"/>
      <c r="AA16" s="1" t="s">
        <v>13</v>
      </c>
      <c r="AB16" s="39" t="s">
        <v>65</v>
      </c>
      <c r="AC16" s="39" t="s">
        <v>340</v>
      </c>
      <c r="AD16" s="50" t="s">
        <v>110</v>
      </c>
      <c r="AE16" s="51" t="s">
        <v>66</v>
      </c>
      <c r="AF16" s="1" t="s">
        <v>596</v>
      </c>
      <c r="AG16" s="1">
        <v>150000</v>
      </c>
      <c r="AH16" s="1">
        <v>5</v>
      </c>
      <c r="AI16" s="1">
        <v>5</v>
      </c>
      <c r="AJ16" s="1">
        <v>2</v>
      </c>
      <c r="AK16" s="1">
        <v>8</v>
      </c>
      <c r="AL16" s="3" t="s">
        <v>601</v>
      </c>
      <c r="AM16" s="3" t="s">
        <v>111</v>
      </c>
      <c r="AN16" s="3" t="s">
        <v>87</v>
      </c>
      <c r="AO16" s="3"/>
      <c r="AP16" s="1"/>
      <c r="AQ16" s="1"/>
      <c r="AR16" s="1">
        <v>14</v>
      </c>
      <c r="AS16" s="51" t="s">
        <v>543</v>
      </c>
      <c r="AT16" s="51" t="s">
        <v>551</v>
      </c>
      <c r="AU16" s="1" t="s">
        <v>552</v>
      </c>
      <c r="AV16" s="49">
        <v>4</v>
      </c>
      <c r="AW16" s="49" t="s">
        <v>115</v>
      </c>
      <c r="AX16" s="49" t="s">
        <v>115</v>
      </c>
      <c r="AY16" s="49" t="s">
        <v>625</v>
      </c>
      <c r="AZ16" s="49" t="s">
        <v>625</v>
      </c>
      <c r="BA16" s="52" t="s">
        <v>624</v>
      </c>
      <c r="BB16" s="52" t="s">
        <v>600</v>
      </c>
      <c r="BC16" s="52" t="s">
        <v>15</v>
      </c>
      <c r="BD16" s="52" t="s">
        <v>627</v>
      </c>
      <c r="BE16" s="49" t="s">
        <v>626</v>
      </c>
      <c r="BF16" s="50" t="s">
        <v>110</v>
      </c>
      <c r="BG16" s="43">
        <v>70000</v>
      </c>
    </row>
    <row r="17" spans="1:59" s="49" customFormat="1" ht="21.75" customHeight="1" thickBot="1">
      <c r="A17" s="56">
        <v>16</v>
      </c>
      <c r="B17" s="14"/>
      <c r="C17" s="26"/>
      <c r="D17" s="12" t="str">
        <f t="shared" si="5"/>
        <v> </v>
      </c>
      <c r="E17" s="12" t="str">
        <f t="shared" si="0"/>
        <v> </v>
      </c>
      <c r="F17" s="12" t="str">
        <f t="shared" si="1"/>
        <v> </v>
      </c>
      <c r="G17" s="12" t="str">
        <f t="shared" si="2"/>
        <v> </v>
      </c>
      <c r="H17" s="175">
        <f>IF(C17="","",VLOOKUP(C17,AF2:AN300,7,FALSE))&amp;IF(J51="","",", "&amp;J51)&amp;IF(K51="","",", "&amp;K51)&amp;IF(L51="","",", "&amp;L51)&amp;IF(M51="","",", "&amp;M51)&amp;IF(N51="","",", "&amp;N51)&amp;IF(O51="","",", "&amp;O51)</f>
      </c>
      <c r="I17" s="176"/>
      <c r="J17" s="176"/>
      <c r="K17" s="176"/>
      <c r="L17" s="176"/>
      <c r="M17" s="176"/>
      <c r="N17" s="176"/>
      <c r="O17" s="177"/>
      <c r="P17" s="27"/>
      <c r="Q17" s="31"/>
      <c r="R17" s="31"/>
      <c r="S17" s="31"/>
      <c r="T17" s="31"/>
      <c r="U17" s="31"/>
      <c r="V17" s="58">
        <f t="shared" si="3"/>
        <v>0</v>
      </c>
      <c r="W17" s="59">
        <f t="shared" si="4"/>
      </c>
      <c r="Z17" s="39"/>
      <c r="AA17" s="1" t="s">
        <v>112</v>
      </c>
      <c r="AB17" s="39" t="s">
        <v>65</v>
      </c>
      <c r="AC17" s="39" t="s">
        <v>360</v>
      </c>
      <c r="AD17" s="50" t="s">
        <v>113</v>
      </c>
      <c r="AE17" s="51" t="s">
        <v>66</v>
      </c>
      <c r="AF17" s="1" t="s">
        <v>114</v>
      </c>
      <c r="AG17" s="1">
        <v>60000</v>
      </c>
      <c r="AH17" s="1">
        <v>6</v>
      </c>
      <c r="AI17" s="1">
        <v>3</v>
      </c>
      <c r="AJ17" s="1">
        <v>3</v>
      </c>
      <c r="AK17" s="1">
        <v>8</v>
      </c>
      <c r="AL17" s="3" t="s">
        <v>415</v>
      </c>
      <c r="AM17" s="3" t="s">
        <v>104</v>
      </c>
      <c r="AN17" s="3" t="s">
        <v>65</v>
      </c>
      <c r="AO17" s="3"/>
      <c r="AP17" s="1"/>
      <c r="AQ17" s="1"/>
      <c r="AR17" s="1">
        <v>15</v>
      </c>
      <c r="AS17" s="51" t="s">
        <v>543</v>
      </c>
      <c r="AT17" s="51" t="s">
        <v>553</v>
      </c>
      <c r="AU17" s="1" t="s">
        <v>149</v>
      </c>
      <c r="AV17" s="49">
        <v>2</v>
      </c>
      <c r="AW17" s="49" t="s">
        <v>115</v>
      </c>
      <c r="AX17" s="49" t="s">
        <v>115</v>
      </c>
      <c r="AY17" s="49" t="s">
        <v>625</v>
      </c>
      <c r="AZ17" s="49" t="s">
        <v>625</v>
      </c>
      <c r="BA17" s="52" t="s">
        <v>624</v>
      </c>
      <c r="BB17" s="52" t="s">
        <v>600</v>
      </c>
      <c r="BC17" s="52" t="s">
        <v>15</v>
      </c>
      <c r="BD17" s="52" t="s">
        <v>627</v>
      </c>
      <c r="BE17" s="49" t="s">
        <v>626</v>
      </c>
      <c r="BF17" s="50" t="s">
        <v>113</v>
      </c>
      <c r="BG17" s="43">
        <v>60000</v>
      </c>
    </row>
    <row r="18" spans="1:59" ht="15.75" thickBot="1">
      <c r="A18" s="60"/>
      <c r="B18" s="61"/>
      <c r="P18" s="62"/>
      <c r="Q18" s="63">
        <f aca="true" t="shared" si="6" ref="Q18:V18">SUM(Q2:Q17)</f>
        <v>0</v>
      </c>
      <c r="R18" s="64">
        <f t="shared" si="6"/>
        <v>0</v>
      </c>
      <c r="S18" s="64">
        <f t="shared" si="6"/>
        <v>0</v>
      </c>
      <c r="T18" s="64">
        <f t="shared" si="6"/>
        <v>0</v>
      </c>
      <c r="U18" s="64">
        <f t="shared" si="6"/>
        <v>0</v>
      </c>
      <c r="V18" s="65">
        <f t="shared" si="6"/>
        <v>0</v>
      </c>
      <c r="W18" s="66">
        <f>SUM(W2:W17)</f>
        <v>0</v>
      </c>
      <c r="AA18" s="1" t="s">
        <v>115</v>
      </c>
      <c r="AB18" s="39" t="s">
        <v>65</v>
      </c>
      <c r="AC18" s="39" t="s">
        <v>364</v>
      </c>
      <c r="AD18" s="50" t="s">
        <v>116</v>
      </c>
      <c r="AE18" s="51" t="s">
        <v>66</v>
      </c>
      <c r="AF18" s="1" t="s">
        <v>117</v>
      </c>
      <c r="AG18" s="1">
        <v>90000</v>
      </c>
      <c r="AH18" s="1">
        <v>6</v>
      </c>
      <c r="AI18" s="1">
        <v>3</v>
      </c>
      <c r="AJ18" s="1">
        <v>3</v>
      </c>
      <c r="AK18" s="1">
        <v>8</v>
      </c>
      <c r="AL18" s="4" t="s">
        <v>415</v>
      </c>
      <c r="AR18" s="1">
        <v>16</v>
      </c>
      <c r="AS18" s="51" t="s">
        <v>108</v>
      </c>
      <c r="AT18" s="51" t="s">
        <v>473</v>
      </c>
      <c r="AU18" s="1" t="s">
        <v>159</v>
      </c>
      <c r="AV18" s="44">
        <v>16</v>
      </c>
      <c r="AW18" s="44" t="s">
        <v>115</v>
      </c>
      <c r="AX18" s="44" t="s">
        <v>625</v>
      </c>
      <c r="AY18" s="44" t="s">
        <v>115</v>
      </c>
      <c r="AZ18" s="44" t="s">
        <v>625</v>
      </c>
      <c r="BA18" s="52" t="s">
        <v>624</v>
      </c>
      <c r="BB18" s="52" t="s">
        <v>600</v>
      </c>
      <c r="BC18" s="52" t="s">
        <v>15</v>
      </c>
      <c r="BD18" s="52" t="s">
        <v>627</v>
      </c>
      <c r="BE18" s="49" t="s">
        <v>626</v>
      </c>
      <c r="BF18" s="50" t="s">
        <v>116</v>
      </c>
      <c r="BG18" s="43">
        <v>70000</v>
      </c>
    </row>
    <row r="19" spans="1:59" ht="15.75" thickBot="1">
      <c r="A19" s="67"/>
      <c r="B19" s="61"/>
      <c r="C19" s="68"/>
      <c r="K19" s="172" t="s">
        <v>534</v>
      </c>
      <c r="L19" s="170"/>
      <c r="M19" s="170"/>
      <c r="N19" s="69" t="s">
        <v>535</v>
      </c>
      <c r="O19" s="70" t="s">
        <v>536</v>
      </c>
      <c r="AA19" s="3" t="s">
        <v>111</v>
      </c>
      <c r="AB19" s="39" t="s">
        <v>65</v>
      </c>
      <c r="AC19" s="39" t="s">
        <v>371</v>
      </c>
      <c r="AD19" s="50" t="s">
        <v>118</v>
      </c>
      <c r="AE19" s="51" t="s">
        <v>66</v>
      </c>
      <c r="AF19" s="1" t="s">
        <v>119</v>
      </c>
      <c r="AG19" s="1">
        <v>130000</v>
      </c>
      <c r="AH19" s="3">
        <v>5</v>
      </c>
      <c r="AI19" s="1">
        <v>4</v>
      </c>
      <c r="AJ19" s="1">
        <v>3</v>
      </c>
      <c r="AK19" s="1">
        <v>9</v>
      </c>
      <c r="AL19" s="4" t="s">
        <v>120</v>
      </c>
      <c r="AR19" s="1">
        <v>17</v>
      </c>
      <c r="AS19" s="51" t="s">
        <v>108</v>
      </c>
      <c r="AT19" s="51" t="s">
        <v>474</v>
      </c>
      <c r="AU19" s="1" t="s">
        <v>160</v>
      </c>
      <c r="AV19" s="44">
        <v>2</v>
      </c>
      <c r="AW19" s="44" t="s">
        <v>115</v>
      </c>
      <c r="AX19" s="44" t="s">
        <v>625</v>
      </c>
      <c r="AY19" s="44" t="s">
        <v>625</v>
      </c>
      <c r="AZ19" s="44" t="s">
        <v>115</v>
      </c>
      <c r="BA19" s="52" t="s">
        <v>624</v>
      </c>
      <c r="BB19" s="52" t="s">
        <v>600</v>
      </c>
      <c r="BC19" s="52" t="s">
        <v>15</v>
      </c>
      <c r="BD19" s="52" t="s">
        <v>627</v>
      </c>
      <c r="BE19" s="49" t="s">
        <v>626</v>
      </c>
      <c r="BF19" s="50" t="s">
        <v>118</v>
      </c>
      <c r="BG19" s="43">
        <v>70000</v>
      </c>
    </row>
    <row r="20" spans="1:59" ht="16.5">
      <c r="A20" s="67"/>
      <c r="B20" s="71"/>
      <c r="C20" s="72"/>
      <c r="D20" s="178" t="s">
        <v>23</v>
      </c>
      <c r="E20" s="179"/>
      <c r="F20" s="180"/>
      <c r="G20" s="165"/>
      <c r="H20" s="165"/>
      <c r="I20" s="165"/>
      <c r="J20" s="166"/>
      <c r="K20" s="153">
        <f>IF(COUNTIF(AS2:AS90,G21)&lt;1,"",VLOOKUP(G21&amp;1,AT2:AV90,2,FALSE))</f>
      </c>
      <c r="L20" s="154"/>
      <c r="M20" s="155"/>
      <c r="N20" s="73">
        <f>IF(COUNTIF(AS2:AS90,G21)&lt;1,"",VLOOKUP(G21&amp;1,AT2:AV90,3,FALSE))</f>
      </c>
      <c r="O20" s="74">
        <f>IF(K20="","",COUNTIF(C2:C17,K20))</f>
      </c>
      <c r="P20" s="159" t="s">
        <v>4</v>
      </c>
      <c r="Q20" s="160"/>
      <c r="R20" s="161"/>
      <c r="S20" s="17"/>
      <c r="T20" s="119">
        <f>IF(G21="","",VLOOKUP(G21,BF2:BG22,2,FALSE))</f>
      </c>
      <c r="U20" s="120"/>
      <c r="V20" s="75" t="s">
        <v>5</v>
      </c>
      <c r="W20" s="76" t="str">
        <f>IF(G21="","0",S20*T20)</f>
        <v>0</v>
      </c>
      <c r="AA20" s="3" t="s">
        <v>74</v>
      </c>
      <c r="AB20" s="39" t="s">
        <v>65</v>
      </c>
      <c r="AC20" s="39" t="s">
        <v>91</v>
      </c>
      <c r="AD20" s="50" t="s">
        <v>121</v>
      </c>
      <c r="AE20" s="51" t="s">
        <v>66</v>
      </c>
      <c r="AF20" s="1" t="s">
        <v>122</v>
      </c>
      <c r="AG20" s="1">
        <v>180000</v>
      </c>
      <c r="AH20" s="1">
        <v>5</v>
      </c>
      <c r="AI20" s="1">
        <v>5</v>
      </c>
      <c r="AJ20" s="1">
        <v>2</v>
      </c>
      <c r="AK20" s="1">
        <v>8</v>
      </c>
      <c r="AL20" s="4" t="s">
        <v>601</v>
      </c>
      <c r="AR20" s="1">
        <v>18</v>
      </c>
      <c r="AS20" s="51" t="s">
        <v>108</v>
      </c>
      <c r="AT20" s="51" t="s">
        <v>475</v>
      </c>
      <c r="AU20" s="1" t="s">
        <v>162</v>
      </c>
      <c r="AV20" s="44">
        <v>2</v>
      </c>
      <c r="AW20" s="44" t="s">
        <v>115</v>
      </c>
      <c r="AX20" s="44" t="s">
        <v>625</v>
      </c>
      <c r="AY20" s="44" t="s">
        <v>115</v>
      </c>
      <c r="AZ20" s="44" t="s">
        <v>625</v>
      </c>
      <c r="BA20" s="52" t="s">
        <v>624</v>
      </c>
      <c r="BB20" s="52" t="s">
        <v>600</v>
      </c>
      <c r="BC20" s="52" t="s">
        <v>15</v>
      </c>
      <c r="BD20" s="52" t="s">
        <v>627</v>
      </c>
      <c r="BE20" s="49" t="s">
        <v>626</v>
      </c>
      <c r="BF20" s="50" t="s">
        <v>121</v>
      </c>
      <c r="BG20" s="43">
        <v>60000</v>
      </c>
    </row>
    <row r="21" spans="1:59" ht="16.5">
      <c r="A21" s="60"/>
      <c r="B21" s="61"/>
      <c r="C21" s="77"/>
      <c r="D21" s="147" t="s">
        <v>24</v>
      </c>
      <c r="E21" s="148"/>
      <c r="F21" s="149"/>
      <c r="G21" s="145"/>
      <c r="H21" s="145"/>
      <c r="I21" s="145"/>
      <c r="J21" s="146"/>
      <c r="K21" s="142">
        <f>IF(COUNTIF(AS2:AS90,G21)&lt;2,"",VLOOKUP(G21&amp;2,AT2:AV90,2,FALSE))</f>
      </c>
      <c r="L21" s="143"/>
      <c r="M21" s="144"/>
      <c r="N21" s="46">
        <f>IF(COUNTIF(AS2:AS90,G21)&lt;2,"",VLOOKUP(G21&amp;2,AT2:AV90,3,FALSE))</f>
      </c>
      <c r="O21" s="78">
        <f>IF(K21="","",COUNTIF(C2:C17,K21))</f>
      </c>
      <c r="P21" s="128" t="s">
        <v>6</v>
      </c>
      <c r="Q21" s="129"/>
      <c r="R21" s="130"/>
      <c r="S21" s="13"/>
      <c r="T21" s="121">
        <v>10000</v>
      </c>
      <c r="U21" s="122"/>
      <c r="V21" s="79" t="s">
        <v>5</v>
      </c>
      <c r="W21" s="80">
        <f>S21*T21</f>
        <v>0</v>
      </c>
      <c r="AA21" s="1" t="s">
        <v>123</v>
      </c>
      <c r="AB21" s="39" t="s">
        <v>65</v>
      </c>
      <c r="AC21" s="39" t="s">
        <v>343</v>
      </c>
      <c r="AD21" s="50" t="s">
        <v>124</v>
      </c>
      <c r="AE21" s="51" t="s">
        <v>66</v>
      </c>
      <c r="AF21" s="1" t="s">
        <v>125</v>
      </c>
      <c r="AG21" s="2">
        <v>290000</v>
      </c>
      <c r="AH21" s="3">
        <v>5</v>
      </c>
      <c r="AI21" s="3">
        <v>5</v>
      </c>
      <c r="AJ21" s="3">
        <v>2</v>
      </c>
      <c r="AK21" s="1">
        <v>9</v>
      </c>
      <c r="AL21" s="4" t="s">
        <v>401</v>
      </c>
      <c r="AS21" s="51" t="s">
        <v>108</v>
      </c>
      <c r="AT21" s="51" t="s">
        <v>476</v>
      </c>
      <c r="AU21" s="1" t="s">
        <v>164</v>
      </c>
      <c r="AV21" s="44">
        <v>2</v>
      </c>
      <c r="AW21" s="44" t="s">
        <v>115</v>
      </c>
      <c r="AX21" s="44" t="s">
        <v>625</v>
      </c>
      <c r="AY21" s="44" t="s">
        <v>115</v>
      </c>
      <c r="AZ21" s="44" t="s">
        <v>625</v>
      </c>
      <c r="BA21" s="52" t="s">
        <v>624</v>
      </c>
      <c r="BB21" s="52" t="s">
        <v>600</v>
      </c>
      <c r="BC21" s="52" t="s">
        <v>15</v>
      </c>
      <c r="BD21" s="52" t="s">
        <v>627</v>
      </c>
      <c r="BE21" s="49" t="s">
        <v>626</v>
      </c>
      <c r="BF21" s="50" t="s">
        <v>124</v>
      </c>
      <c r="BG21" s="43">
        <v>60000</v>
      </c>
    </row>
    <row r="22" spans="1:59" ht="16.5">
      <c r="A22" s="60"/>
      <c r="B22" s="71"/>
      <c r="C22" s="72"/>
      <c r="D22" s="147" t="s">
        <v>25</v>
      </c>
      <c r="E22" s="148"/>
      <c r="F22" s="149"/>
      <c r="G22" s="150">
        <f>(W18+W20+W21+W22+W23+W24+W25)/10000</f>
        <v>0</v>
      </c>
      <c r="H22" s="151"/>
      <c r="I22" s="151"/>
      <c r="J22" s="152"/>
      <c r="K22" s="156">
        <f>IF(COUNTIF(AS2:AS90,G21)&lt;3,"",VLOOKUP(G21&amp;3,AT2:AV90,2,FALSE))</f>
      </c>
      <c r="L22" s="157"/>
      <c r="M22" s="158"/>
      <c r="N22" s="81">
        <f>IF(COUNTIF(AS2:AS90,G21)&lt;3,"",VLOOKUP(G21&amp;3,AT2:AV90,3,FALSE))</f>
      </c>
      <c r="O22" s="82">
        <f>IF(K22="","",COUNTIF(C2:C17,K22))</f>
      </c>
      <c r="P22" s="128" t="s">
        <v>7</v>
      </c>
      <c r="Q22" s="129"/>
      <c r="R22" s="130"/>
      <c r="S22" s="13"/>
      <c r="T22" s="121">
        <v>10000</v>
      </c>
      <c r="U22" s="122"/>
      <c r="V22" s="79" t="s">
        <v>5</v>
      </c>
      <c r="W22" s="80">
        <f>S22*T22</f>
        <v>0</v>
      </c>
      <c r="AA22" s="1" t="s">
        <v>126</v>
      </c>
      <c r="AB22" s="39" t="s">
        <v>65</v>
      </c>
      <c r="AC22" s="39" t="s">
        <v>378</v>
      </c>
      <c r="AD22" s="50" t="s">
        <v>127</v>
      </c>
      <c r="AE22" s="51" t="s">
        <v>66</v>
      </c>
      <c r="AF22" s="1" t="s">
        <v>128</v>
      </c>
      <c r="AG22" s="2">
        <v>310000</v>
      </c>
      <c r="AH22" s="3">
        <v>6</v>
      </c>
      <c r="AI22" s="3">
        <v>6</v>
      </c>
      <c r="AJ22" s="3">
        <v>2</v>
      </c>
      <c r="AK22" s="1">
        <v>8</v>
      </c>
      <c r="AL22" s="4" t="s">
        <v>602</v>
      </c>
      <c r="AR22" s="83"/>
      <c r="AS22" s="51" t="s">
        <v>108</v>
      </c>
      <c r="AT22" s="51" t="s">
        <v>477</v>
      </c>
      <c r="AU22" s="1" t="s">
        <v>165</v>
      </c>
      <c r="AV22" s="44">
        <v>1</v>
      </c>
      <c r="AW22" s="44" t="s">
        <v>625</v>
      </c>
      <c r="AX22" s="44" t="s">
        <v>625</v>
      </c>
      <c r="AY22" s="44" t="s">
        <v>115</v>
      </c>
      <c r="AZ22" s="44" t="s">
        <v>625</v>
      </c>
      <c r="BA22" s="52" t="s">
        <v>624</v>
      </c>
      <c r="BB22" s="52" t="s">
        <v>600</v>
      </c>
      <c r="BC22" s="52" t="s">
        <v>15</v>
      </c>
      <c r="BD22" s="52" t="s">
        <v>627</v>
      </c>
      <c r="BE22" s="49" t="s">
        <v>626</v>
      </c>
      <c r="BF22" s="50" t="s">
        <v>127</v>
      </c>
      <c r="BG22" s="43">
        <v>70000</v>
      </c>
    </row>
    <row r="23" spans="1:57" ht="16.5">
      <c r="A23" s="60"/>
      <c r="B23" s="60"/>
      <c r="C23" s="84"/>
      <c r="D23" s="147" t="s">
        <v>26</v>
      </c>
      <c r="E23" s="148"/>
      <c r="F23" s="149"/>
      <c r="G23" s="140"/>
      <c r="H23" s="140"/>
      <c r="I23" s="140"/>
      <c r="J23" s="141"/>
      <c r="K23" s="142">
        <f>IF(COUNTIF(AS2:AS90,G21)&lt;4,"",VLOOKUP(G21&amp;4,AT2:AV90,2,FALSE))</f>
      </c>
      <c r="L23" s="143"/>
      <c r="M23" s="144"/>
      <c r="N23" s="46">
        <f>IF(COUNTIF(AS2:AS90,G21)&lt;4,"",VLOOKUP(G21&amp;4,AT2:AV90,3,FALSE))</f>
      </c>
      <c r="O23" s="78">
        <f>IF(K23="","",COUNTIF(C2:C17,K23))</f>
      </c>
      <c r="P23" s="128" t="s">
        <v>8</v>
      </c>
      <c r="Q23" s="129"/>
      <c r="R23" s="130"/>
      <c r="S23" s="13"/>
      <c r="T23" s="121">
        <v>10000</v>
      </c>
      <c r="U23" s="122"/>
      <c r="V23" s="79" t="s">
        <v>5</v>
      </c>
      <c r="W23" s="80">
        <f>S23*T23</f>
        <v>0</v>
      </c>
      <c r="AA23" s="1" t="s">
        <v>129</v>
      </c>
      <c r="AB23" s="39" t="s">
        <v>65</v>
      </c>
      <c r="AC23" s="39" t="s">
        <v>381</v>
      </c>
      <c r="AE23" s="51" t="s">
        <v>66</v>
      </c>
      <c r="AF23" s="1" t="s">
        <v>130</v>
      </c>
      <c r="AG23" s="3">
        <v>0</v>
      </c>
      <c r="AH23" s="3">
        <v>6</v>
      </c>
      <c r="AI23" s="3">
        <v>2</v>
      </c>
      <c r="AJ23" s="3">
        <v>4</v>
      </c>
      <c r="AK23" s="1">
        <v>7</v>
      </c>
      <c r="AL23" s="4" t="s">
        <v>348</v>
      </c>
      <c r="AS23" s="51" t="s">
        <v>542</v>
      </c>
      <c r="AT23" s="51" t="s">
        <v>554</v>
      </c>
      <c r="AU23" s="1" t="s">
        <v>555</v>
      </c>
      <c r="AV23" s="44">
        <v>16</v>
      </c>
      <c r="AW23" s="44" t="s">
        <v>115</v>
      </c>
      <c r="AX23" s="44" t="s">
        <v>115</v>
      </c>
      <c r="AY23" s="44" t="s">
        <v>625</v>
      </c>
      <c r="AZ23" s="44" t="s">
        <v>625</v>
      </c>
      <c r="BA23" s="52" t="s">
        <v>624</v>
      </c>
      <c r="BB23" s="52" t="s">
        <v>600</v>
      </c>
      <c r="BC23" s="52" t="s">
        <v>15</v>
      </c>
      <c r="BD23" s="52" t="s">
        <v>627</v>
      </c>
      <c r="BE23" s="49" t="s">
        <v>626</v>
      </c>
    </row>
    <row r="24" spans="3:57" ht="17.25" thickBot="1">
      <c r="C24" s="60"/>
      <c r="D24" s="116" t="s">
        <v>27</v>
      </c>
      <c r="E24" s="115"/>
      <c r="F24" s="134"/>
      <c r="G24" s="135"/>
      <c r="H24" s="135"/>
      <c r="I24" s="135"/>
      <c r="J24" s="136"/>
      <c r="K24" s="156">
        <f>IF(COUNTIF(AS2:AS90,G21)&lt;5,"",VLOOKUP(G21&amp;5,AT2:AV90,2,FALSE))</f>
      </c>
      <c r="L24" s="157"/>
      <c r="M24" s="158"/>
      <c r="N24" s="81">
        <f>IF(COUNTIF(AS2:AS90,G21)&lt;5,"",VLOOKUP(G21&amp;5,AT2:AV90,3,FALSE))</f>
      </c>
      <c r="O24" s="82">
        <f>IF(K24="","",COUNTIF(C2:C17,K24))</f>
      </c>
      <c r="P24" s="128" t="s">
        <v>9</v>
      </c>
      <c r="Q24" s="129"/>
      <c r="R24" s="130"/>
      <c r="S24" s="13"/>
      <c r="T24" s="121">
        <v>50000</v>
      </c>
      <c r="U24" s="122"/>
      <c r="V24" s="79" t="s">
        <v>5</v>
      </c>
      <c r="W24" s="80" t="str">
        <f>IF(S24="Oui",50000,"0")</f>
        <v>0</v>
      </c>
      <c r="Z24" s="85"/>
      <c r="AA24" s="1"/>
      <c r="AB24" s="39" t="s">
        <v>65</v>
      </c>
      <c r="AC24" s="39" t="s">
        <v>383</v>
      </c>
      <c r="AE24" s="51" t="s">
        <v>66</v>
      </c>
      <c r="AF24" s="6" t="s">
        <v>131</v>
      </c>
      <c r="AG24" s="7">
        <v>270000</v>
      </c>
      <c r="AH24" s="3">
        <v>5</v>
      </c>
      <c r="AI24" s="3">
        <v>5</v>
      </c>
      <c r="AJ24" s="3">
        <v>3</v>
      </c>
      <c r="AK24" s="1">
        <v>9</v>
      </c>
      <c r="AL24" s="4" t="s">
        <v>447</v>
      </c>
      <c r="AS24" s="51" t="s">
        <v>542</v>
      </c>
      <c r="AT24" s="51" t="s">
        <v>556</v>
      </c>
      <c r="AU24" s="1" t="s">
        <v>557</v>
      </c>
      <c r="AV24" s="44">
        <v>2</v>
      </c>
      <c r="AW24" s="44" t="s">
        <v>115</v>
      </c>
      <c r="AX24" s="44" t="s">
        <v>115</v>
      </c>
      <c r="AY24" s="44" t="s">
        <v>625</v>
      </c>
      <c r="AZ24" s="44" t="s">
        <v>115</v>
      </c>
      <c r="BA24" s="52" t="s">
        <v>624</v>
      </c>
      <c r="BB24" s="52" t="s">
        <v>600</v>
      </c>
      <c r="BC24" s="52" t="s">
        <v>15</v>
      </c>
      <c r="BD24" s="52" t="s">
        <v>627</v>
      </c>
      <c r="BE24" s="49" t="s">
        <v>626</v>
      </c>
    </row>
    <row r="25" spans="3:57" ht="15.75" thickBot="1">
      <c r="C25" s="86"/>
      <c r="D25" s="86"/>
      <c r="E25" s="86"/>
      <c r="F25" s="86"/>
      <c r="G25" s="86"/>
      <c r="H25" s="86"/>
      <c r="I25" s="86"/>
      <c r="J25" s="86"/>
      <c r="K25" s="137">
        <f>IF(COUNTIF(AS2:AS90,G21)&lt;6,"",VLOOKUP(G21&amp;6,AT2:AV90,2,FALSE))</f>
      </c>
      <c r="L25" s="138"/>
      <c r="M25" s="139"/>
      <c r="N25" s="57">
        <f>IF(COUNTIF(AS2:AS90,G21)&lt;6,"",VLOOKUP(G21&amp;6,AT2:AV90,3,FALSE))</f>
      </c>
      <c r="O25" s="87">
        <f>IF(K25="","",COUNTIF(C2:C17,K25))</f>
      </c>
      <c r="P25" s="131" t="s">
        <v>10</v>
      </c>
      <c r="Q25" s="132"/>
      <c r="R25" s="133"/>
      <c r="S25" s="14"/>
      <c r="T25" s="123">
        <v>150000</v>
      </c>
      <c r="U25" s="124"/>
      <c r="V25" s="88" t="s">
        <v>5</v>
      </c>
      <c r="W25" s="89" t="str">
        <f>IF(S25="Oui",150000,"0")</f>
        <v>0</v>
      </c>
      <c r="AA25" s="1"/>
      <c r="AB25" s="39" t="s">
        <v>65</v>
      </c>
      <c r="AC25" s="39" t="s">
        <v>341</v>
      </c>
      <c r="AE25" s="51" t="s">
        <v>66</v>
      </c>
      <c r="AF25" s="1" t="s">
        <v>132</v>
      </c>
      <c r="AG25" s="8">
        <v>100000</v>
      </c>
      <c r="AH25" s="3">
        <v>5</v>
      </c>
      <c r="AI25" s="3">
        <v>4</v>
      </c>
      <c r="AJ25" s="3">
        <v>3</v>
      </c>
      <c r="AK25" s="1">
        <v>8</v>
      </c>
      <c r="AL25" s="4" t="s">
        <v>133</v>
      </c>
      <c r="AS25" s="51" t="s">
        <v>542</v>
      </c>
      <c r="AT25" s="51" t="s">
        <v>558</v>
      </c>
      <c r="AU25" s="1" t="s">
        <v>559</v>
      </c>
      <c r="AV25" s="44">
        <v>4</v>
      </c>
      <c r="AW25" s="44" t="s">
        <v>115</v>
      </c>
      <c r="AX25" s="44" t="s">
        <v>115</v>
      </c>
      <c r="AY25" s="44" t="s">
        <v>625</v>
      </c>
      <c r="AZ25" s="44" t="s">
        <v>625</v>
      </c>
      <c r="BA25" s="52" t="s">
        <v>624</v>
      </c>
      <c r="BB25" s="52" t="s">
        <v>600</v>
      </c>
      <c r="BC25" s="52" t="s">
        <v>15</v>
      </c>
      <c r="BD25" s="52" t="s">
        <v>627</v>
      </c>
      <c r="BE25" s="49" t="s">
        <v>626</v>
      </c>
    </row>
    <row r="26" spans="27:57" ht="12.75">
      <c r="AA26" s="1"/>
      <c r="AB26" s="39" t="s">
        <v>65</v>
      </c>
      <c r="AC26" s="39" t="s">
        <v>384</v>
      </c>
      <c r="AE26" s="51" t="s">
        <v>66</v>
      </c>
      <c r="AF26" s="1" t="s">
        <v>99</v>
      </c>
      <c r="AG26" s="5">
        <v>430000</v>
      </c>
      <c r="AH26" s="3">
        <v>6</v>
      </c>
      <c r="AI26" s="3">
        <v>6</v>
      </c>
      <c r="AJ26" s="3">
        <v>3</v>
      </c>
      <c r="AK26" s="1">
        <v>10</v>
      </c>
      <c r="AL26" s="4" t="s">
        <v>400</v>
      </c>
      <c r="AS26" s="51" t="s">
        <v>542</v>
      </c>
      <c r="AT26" s="51" t="s">
        <v>560</v>
      </c>
      <c r="AU26" s="1" t="s">
        <v>561</v>
      </c>
      <c r="AV26" s="44">
        <v>2</v>
      </c>
      <c r="AW26" s="44" t="s">
        <v>115</v>
      </c>
      <c r="AX26" s="44" t="s">
        <v>115</v>
      </c>
      <c r="AY26" s="44" t="s">
        <v>625</v>
      </c>
      <c r="AZ26" s="44" t="s">
        <v>625</v>
      </c>
      <c r="BA26" s="52" t="s">
        <v>624</v>
      </c>
      <c r="BB26" s="52" t="s">
        <v>600</v>
      </c>
      <c r="BC26" s="52" t="s">
        <v>15</v>
      </c>
      <c r="BD26" s="52" t="s">
        <v>627</v>
      </c>
      <c r="BE26" s="49" t="s">
        <v>626</v>
      </c>
    </row>
    <row r="27" spans="11:57" ht="12.75">
      <c r="K27" s="37"/>
      <c r="N27" s="37"/>
      <c r="O27" s="37"/>
      <c r="AA27" s="1"/>
      <c r="AB27" s="39" t="s">
        <v>65</v>
      </c>
      <c r="AC27" s="39" t="s">
        <v>19</v>
      </c>
      <c r="AE27" s="51" t="s">
        <v>66</v>
      </c>
      <c r="AF27" s="1" t="s">
        <v>134</v>
      </c>
      <c r="AG27" s="5">
        <v>270000</v>
      </c>
      <c r="AH27" s="3">
        <v>4</v>
      </c>
      <c r="AI27" s="3">
        <v>6</v>
      </c>
      <c r="AJ27" s="3">
        <v>1</v>
      </c>
      <c r="AK27" s="1">
        <v>9</v>
      </c>
      <c r="AL27" s="4" t="s">
        <v>430</v>
      </c>
      <c r="AS27" s="51" t="s">
        <v>81</v>
      </c>
      <c r="AT27" s="51" t="s">
        <v>478</v>
      </c>
      <c r="AU27" s="1" t="s">
        <v>187</v>
      </c>
      <c r="AV27" s="44">
        <v>16</v>
      </c>
      <c r="AW27" s="44" t="s">
        <v>625</v>
      </c>
      <c r="AX27" s="44" t="s">
        <v>115</v>
      </c>
      <c r="AY27" s="44" t="s">
        <v>625</v>
      </c>
      <c r="AZ27" s="44" t="s">
        <v>625</v>
      </c>
      <c r="BA27" s="52" t="s">
        <v>624</v>
      </c>
      <c r="BB27" s="52" t="s">
        <v>600</v>
      </c>
      <c r="BC27" s="52" t="s">
        <v>15</v>
      </c>
      <c r="BD27" s="52" t="s">
        <v>627</v>
      </c>
      <c r="BE27" s="49" t="s">
        <v>626</v>
      </c>
    </row>
    <row r="28" spans="26:57" ht="12.75">
      <c r="Z28" s="90"/>
      <c r="AB28" s="39" t="s">
        <v>65</v>
      </c>
      <c r="AC28" s="39" t="s">
        <v>402</v>
      </c>
      <c r="AE28" s="51" t="s">
        <v>135</v>
      </c>
      <c r="AF28" s="1" t="s">
        <v>136</v>
      </c>
      <c r="AG28" s="1">
        <v>40000</v>
      </c>
      <c r="AH28" s="1">
        <v>6</v>
      </c>
      <c r="AI28" s="1">
        <v>3</v>
      </c>
      <c r="AJ28" s="1">
        <v>3</v>
      </c>
      <c r="AK28" s="1">
        <v>7</v>
      </c>
      <c r="AL28" s="4"/>
      <c r="AM28" s="3" t="s">
        <v>61</v>
      </c>
      <c r="AN28" s="3" t="s">
        <v>62</v>
      </c>
      <c r="AS28" s="51" t="s">
        <v>187</v>
      </c>
      <c r="AT28" s="51" t="s">
        <v>479</v>
      </c>
      <c r="AU28" s="1" t="s">
        <v>188</v>
      </c>
      <c r="AV28" s="44">
        <v>1</v>
      </c>
      <c r="AW28" s="44" t="s">
        <v>625</v>
      </c>
      <c r="AX28" s="44" t="s">
        <v>115</v>
      </c>
      <c r="AY28" s="44" t="s">
        <v>625</v>
      </c>
      <c r="AZ28" s="44" t="s">
        <v>625</v>
      </c>
      <c r="BA28" s="52" t="s">
        <v>624</v>
      </c>
      <c r="BB28" s="52" t="s">
        <v>600</v>
      </c>
      <c r="BC28" s="52" t="s">
        <v>15</v>
      </c>
      <c r="BD28" s="52" t="s">
        <v>627</v>
      </c>
      <c r="BE28" s="49" t="s">
        <v>626</v>
      </c>
    </row>
    <row r="29" spans="11:57" ht="12.75">
      <c r="K29" s="37"/>
      <c r="N29" s="37"/>
      <c r="O29" s="37"/>
      <c r="Z29" s="90"/>
      <c r="AB29" s="39" t="s">
        <v>71</v>
      </c>
      <c r="AC29" s="39" t="s">
        <v>422</v>
      </c>
      <c r="AE29" s="51" t="s">
        <v>135</v>
      </c>
      <c r="AF29" s="1" t="s">
        <v>332</v>
      </c>
      <c r="AG29" s="1">
        <v>70000</v>
      </c>
      <c r="AH29" s="1">
        <v>4</v>
      </c>
      <c r="AI29" s="1">
        <v>3</v>
      </c>
      <c r="AJ29" s="1">
        <v>2</v>
      </c>
      <c r="AK29" s="1">
        <v>9</v>
      </c>
      <c r="AL29" s="4" t="s">
        <v>137</v>
      </c>
      <c r="AM29" s="3" t="s">
        <v>77</v>
      </c>
      <c r="AN29" s="3" t="s">
        <v>71</v>
      </c>
      <c r="AS29" s="51" t="s">
        <v>187</v>
      </c>
      <c r="AT29" s="51" t="s">
        <v>480</v>
      </c>
      <c r="AU29" s="1" t="s">
        <v>458</v>
      </c>
      <c r="AV29" s="44">
        <v>1</v>
      </c>
      <c r="AW29" s="44" t="s">
        <v>625</v>
      </c>
      <c r="AX29" s="44" t="s">
        <v>115</v>
      </c>
      <c r="AY29" s="44" t="s">
        <v>625</v>
      </c>
      <c r="AZ29" s="44" t="s">
        <v>625</v>
      </c>
      <c r="BA29" s="52" t="s">
        <v>624</v>
      </c>
      <c r="BB29" s="52" t="s">
        <v>600</v>
      </c>
      <c r="BC29" s="52" t="s">
        <v>15</v>
      </c>
      <c r="BD29" s="52" t="s">
        <v>627</v>
      </c>
      <c r="BE29" s="49" t="s">
        <v>626</v>
      </c>
    </row>
    <row r="30" spans="26:57" ht="12.75">
      <c r="Z30" s="90"/>
      <c r="AB30" s="39" t="s">
        <v>71</v>
      </c>
      <c r="AC30" s="39" t="s">
        <v>344</v>
      </c>
      <c r="AE30" s="51" t="s">
        <v>135</v>
      </c>
      <c r="AF30" s="1" t="s">
        <v>138</v>
      </c>
      <c r="AG30" s="1">
        <v>130000</v>
      </c>
      <c r="AH30" s="1">
        <v>6</v>
      </c>
      <c r="AI30" s="1">
        <v>4</v>
      </c>
      <c r="AJ30" s="1">
        <v>2</v>
      </c>
      <c r="AK30" s="1">
        <v>9</v>
      </c>
      <c r="AL30" s="4" t="s">
        <v>373</v>
      </c>
      <c r="AM30" s="3" t="s">
        <v>77</v>
      </c>
      <c r="AN30" s="3" t="s">
        <v>65</v>
      </c>
      <c r="AS30" s="51" t="s">
        <v>187</v>
      </c>
      <c r="AT30" s="51" t="s">
        <v>481</v>
      </c>
      <c r="AU30" s="1" t="s">
        <v>457</v>
      </c>
      <c r="AV30" s="44">
        <v>1</v>
      </c>
      <c r="AW30" s="44" t="s">
        <v>625</v>
      </c>
      <c r="AX30" s="44" t="s">
        <v>115</v>
      </c>
      <c r="AY30" s="44" t="s">
        <v>625</v>
      </c>
      <c r="AZ30" s="44" t="s">
        <v>625</v>
      </c>
      <c r="BA30" s="52" t="s">
        <v>624</v>
      </c>
      <c r="BB30" s="52" t="s">
        <v>600</v>
      </c>
      <c r="BC30" s="52" t="s">
        <v>15</v>
      </c>
      <c r="BD30" s="52" t="s">
        <v>627</v>
      </c>
      <c r="BE30" s="49" t="s">
        <v>626</v>
      </c>
    </row>
    <row r="31" spans="26:57" ht="12.75">
      <c r="Z31" s="90"/>
      <c r="AB31" s="39" t="s">
        <v>71</v>
      </c>
      <c r="AC31" s="39" t="s">
        <v>345</v>
      </c>
      <c r="AE31" s="51" t="s">
        <v>135</v>
      </c>
      <c r="AF31" s="1" t="s">
        <v>139</v>
      </c>
      <c r="AG31" s="1">
        <v>150000</v>
      </c>
      <c r="AH31" s="1">
        <v>5</v>
      </c>
      <c r="AI31" s="1">
        <v>5</v>
      </c>
      <c r="AJ31" s="1">
        <v>2</v>
      </c>
      <c r="AK31" s="1">
        <v>8</v>
      </c>
      <c r="AL31" s="4" t="s">
        <v>601</v>
      </c>
      <c r="AM31" s="3" t="s">
        <v>115</v>
      </c>
      <c r="AN31" s="3" t="s">
        <v>90</v>
      </c>
      <c r="AS31" s="51" t="s">
        <v>187</v>
      </c>
      <c r="AT31" s="51" t="s">
        <v>482</v>
      </c>
      <c r="AU31" s="1" t="s">
        <v>460</v>
      </c>
      <c r="AV31" s="44">
        <v>1</v>
      </c>
      <c r="AW31" s="44" t="s">
        <v>625</v>
      </c>
      <c r="AX31" s="44" t="s">
        <v>625</v>
      </c>
      <c r="AY31" s="44" t="s">
        <v>115</v>
      </c>
      <c r="AZ31" s="44" t="s">
        <v>625</v>
      </c>
      <c r="BA31" s="52" t="s">
        <v>624</v>
      </c>
      <c r="BB31" s="52" t="s">
        <v>600</v>
      </c>
      <c r="BC31" s="52" t="s">
        <v>15</v>
      </c>
      <c r="BD31" s="52" t="s">
        <v>627</v>
      </c>
      <c r="BE31" s="49" t="s">
        <v>626</v>
      </c>
    </row>
    <row r="32" spans="26:57" ht="12.75">
      <c r="Z32" s="90"/>
      <c r="AB32" s="39" t="s">
        <v>71</v>
      </c>
      <c r="AC32" s="39" t="s">
        <v>346</v>
      </c>
      <c r="AE32" s="51" t="s">
        <v>135</v>
      </c>
      <c r="AF32" s="1" t="s">
        <v>334</v>
      </c>
      <c r="AG32" s="1">
        <v>70000</v>
      </c>
      <c r="AH32" s="1">
        <v>6</v>
      </c>
      <c r="AI32" s="1">
        <v>3</v>
      </c>
      <c r="AJ32" s="1">
        <v>3</v>
      </c>
      <c r="AK32" s="1">
        <v>7</v>
      </c>
      <c r="AL32" s="4" t="s">
        <v>120</v>
      </c>
      <c r="AM32" s="3" t="s">
        <v>61</v>
      </c>
      <c r="AN32" s="3" t="s">
        <v>62</v>
      </c>
      <c r="AS32" s="51" t="s">
        <v>187</v>
      </c>
      <c r="AT32" s="51" t="s">
        <v>483</v>
      </c>
      <c r="AU32" s="1" t="s">
        <v>191</v>
      </c>
      <c r="AV32" s="44">
        <v>2</v>
      </c>
      <c r="AW32" s="44" t="s">
        <v>625</v>
      </c>
      <c r="AX32" s="44" t="s">
        <v>625</v>
      </c>
      <c r="AY32" s="44" t="s">
        <v>115</v>
      </c>
      <c r="AZ32" s="44" t="s">
        <v>625</v>
      </c>
      <c r="BA32" s="52" t="s">
        <v>624</v>
      </c>
      <c r="BB32" s="52" t="s">
        <v>600</v>
      </c>
      <c r="BC32" s="52" t="s">
        <v>15</v>
      </c>
      <c r="BD32" s="52" t="s">
        <v>627</v>
      </c>
      <c r="BE32" s="49" t="s">
        <v>626</v>
      </c>
    </row>
    <row r="33" spans="26:57" ht="13.5" thickBot="1">
      <c r="Z33" s="3"/>
      <c r="AB33" s="39" t="s">
        <v>71</v>
      </c>
      <c r="AC33" s="39" t="s">
        <v>340</v>
      </c>
      <c r="AE33" s="51" t="s">
        <v>135</v>
      </c>
      <c r="AF33" s="1" t="s">
        <v>140</v>
      </c>
      <c r="AG33" s="1">
        <v>70000</v>
      </c>
      <c r="AH33" s="1">
        <v>6</v>
      </c>
      <c r="AI33" s="1">
        <v>3</v>
      </c>
      <c r="AJ33" s="1">
        <v>3</v>
      </c>
      <c r="AK33" s="1">
        <v>7</v>
      </c>
      <c r="AL33" s="4" t="s">
        <v>120</v>
      </c>
      <c r="AS33" s="51" t="s">
        <v>84</v>
      </c>
      <c r="AT33" s="51" t="s">
        <v>484</v>
      </c>
      <c r="AU33" s="1" t="s">
        <v>84</v>
      </c>
      <c r="AV33" s="44">
        <v>16</v>
      </c>
      <c r="AW33" s="44" t="s">
        <v>625</v>
      </c>
      <c r="AX33" s="44" t="s">
        <v>115</v>
      </c>
      <c r="AY33" s="44" t="s">
        <v>625</v>
      </c>
      <c r="AZ33" s="44" t="s">
        <v>625</v>
      </c>
      <c r="BA33" s="52" t="s">
        <v>624</v>
      </c>
      <c r="BB33" s="52" t="s">
        <v>600</v>
      </c>
      <c r="BC33" s="52" t="s">
        <v>15</v>
      </c>
      <c r="BD33" s="52" t="s">
        <v>627</v>
      </c>
      <c r="BE33" s="49" t="s">
        <v>626</v>
      </c>
    </row>
    <row r="34" spans="4:57" ht="13.5" thickBot="1">
      <c r="D34" s="125" t="s">
        <v>30</v>
      </c>
      <c r="E34" s="126"/>
      <c r="F34" s="126"/>
      <c r="G34" s="126"/>
      <c r="H34" s="126"/>
      <c r="I34" s="127"/>
      <c r="J34" s="125" t="s">
        <v>33</v>
      </c>
      <c r="K34" s="126"/>
      <c r="L34" s="126"/>
      <c r="M34" s="126"/>
      <c r="N34" s="126"/>
      <c r="O34" s="127"/>
      <c r="P34" s="91" t="s">
        <v>40</v>
      </c>
      <c r="Q34" s="125" t="s">
        <v>41</v>
      </c>
      <c r="R34" s="126"/>
      <c r="S34" s="126"/>
      <c r="T34" s="127"/>
      <c r="U34" s="68"/>
      <c r="V34" s="68"/>
      <c r="Z34" s="39" t="s">
        <v>336</v>
      </c>
      <c r="AA34" s="39">
        <v>9</v>
      </c>
      <c r="AB34" s="39" t="s">
        <v>71</v>
      </c>
      <c r="AC34" s="39" t="s">
        <v>360</v>
      </c>
      <c r="AE34" s="51" t="s">
        <v>135</v>
      </c>
      <c r="AF34" s="1" t="s">
        <v>333</v>
      </c>
      <c r="AG34" s="1">
        <v>100000</v>
      </c>
      <c r="AH34" s="1">
        <v>4</v>
      </c>
      <c r="AI34" s="1">
        <v>3</v>
      </c>
      <c r="AJ34" s="1">
        <v>2</v>
      </c>
      <c r="AK34" s="1">
        <v>9</v>
      </c>
      <c r="AL34" s="4" t="s">
        <v>141</v>
      </c>
      <c r="AS34" s="51" t="s">
        <v>84</v>
      </c>
      <c r="AT34" s="51" t="s">
        <v>485</v>
      </c>
      <c r="AU34" s="1" t="s">
        <v>205</v>
      </c>
      <c r="AV34" s="44">
        <v>2</v>
      </c>
      <c r="AW34" s="44" t="s">
        <v>625</v>
      </c>
      <c r="AX34" s="44" t="s">
        <v>625</v>
      </c>
      <c r="AY34" s="44" t="s">
        <v>115</v>
      </c>
      <c r="AZ34" s="44" t="s">
        <v>625</v>
      </c>
      <c r="BA34" s="52" t="s">
        <v>624</v>
      </c>
      <c r="BB34" s="52" t="s">
        <v>600</v>
      </c>
      <c r="BC34" s="52" t="s">
        <v>15</v>
      </c>
      <c r="BD34" s="52" t="s">
        <v>627</v>
      </c>
      <c r="BE34" s="49" t="s">
        <v>626</v>
      </c>
    </row>
    <row r="35" spans="1:57" ht="13.5" thickBot="1">
      <c r="A35" s="92" t="s">
        <v>11</v>
      </c>
      <c r="B35" s="93" t="s">
        <v>28</v>
      </c>
      <c r="C35" s="93" t="s">
        <v>29</v>
      </c>
      <c r="D35" s="94" t="s">
        <v>31</v>
      </c>
      <c r="E35" s="95" t="s">
        <v>32</v>
      </c>
      <c r="F35" s="95" t="s">
        <v>13</v>
      </c>
      <c r="G35" s="95" t="s">
        <v>16</v>
      </c>
      <c r="H35" s="95" t="s">
        <v>15</v>
      </c>
      <c r="I35" s="96" t="s">
        <v>14</v>
      </c>
      <c r="J35" s="94" t="s">
        <v>34</v>
      </c>
      <c r="K35" s="95" t="s">
        <v>35</v>
      </c>
      <c r="L35" s="95" t="s">
        <v>36</v>
      </c>
      <c r="M35" s="95" t="s">
        <v>37</v>
      </c>
      <c r="N35" s="95" t="s">
        <v>38</v>
      </c>
      <c r="O35" s="96" t="s">
        <v>39</v>
      </c>
      <c r="P35" s="93" t="str">
        <f>P1</f>
        <v>Bless</v>
      </c>
      <c r="Q35" s="97" t="s">
        <v>13</v>
      </c>
      <c r="R35" s="98" t="s">
        <v>14</v>
      </c>
      <c r="S35" s="98" t="s">
        <v>15</v>
      </c>
      <c r="T35" s="99" t="s">
        <v>16</v>
      </c>
      <c r="U35" s="117"/>
      <c r="V35" s="118"/>
      <c r="W35" s="100" t="s">
        <v>42</v>
      </c>
      <c r="Z35" s="90" t="s">
        <v>204</v>
      </c>
      <c r="AA35" s="39">
        <v>3</v>
      </c>
      <c r="AB35" s="39" t="s">
        <v>71</v>
      </c>
      <c r="AC35" s="39" t="s">
        <v>364</v>
      </c>
      <c r="AE35" s="51" t="s">
        <v>135</v>
      </c>
      <c r="AF35" s="1" t="s">
        <v>142</v>
      </c>
      <c r="AG35" s="1">
        <v>160000</v>
      </c>
      <c r="AH35" s="1">
        <v>6</v>
      </c>
      <c r="AI35" s="1">
        <v>4</v>
      </c>
      <c r="AJ35" s="1">
        <v>2</v>
      </c>
      <c r="AK35" s="1">
        <v>9</v>
      </c>
      <c r="AL35" s="4" t="s">
        <v>374</v>
      </c>
      <c r="AS35" s="51" t="s">
        <v>545</v>
      </c>
      <c r="AT35" s="51" t="s">
        <v>562</v>
      </c>
      <c r="AU35" s="1" t="s">
        <v>563</v>
      </c>
      <c r="AV35" s="44">
        <v>16</v>
      </c>
      <c r="AW35" s="44" t="s">
        <v>115</v>
      </c>
      <c r="AX35" s="44" t="s">
        <v>115</v>
      </c>
      <c r="AY35" s="44" t="s">
        <v>625</v>
      </c>
      <c r="AZ35" s="44" t="s">
        <v>625</v>
      </c>
      <c r="BA35" s="52" t="s">
        <v>624</v>
      </c>
      <c r="BB35" s="52" t="s">
        <v>600</v>
      </c>
      <c r="BC35" s="52" t="s">
        <v>15</v>
      </c>
      <c r="BD35" s="52" t="s">
        <v>627</v>
      </c>
      <c r="BE35" s="49" t="s">
        <v>626</v>
      </c>
    </row>
    <row r="36" spans="1:57" ht="15">
      <c r="A36" s="101">
        <f>A2</f>
        <v>1</v>
      </c>
      <c r="B36" s="102">
        <f aca="true" t="shared" si="7" ref="B36:B51">IF(C2="","",C2)</f>
      </c>
      <c r="C36" s="103">
        <f>IF(C2="","",VLOOKUP(C2,AF2:AN300,2,FALSE))</f>
      </c>
      <c r="D36" s="102">
        <f>COUNTIF(J56:O56,"S")</f>
        <v>0</v>
      </c>
      <c r="E36" s="102">
        <f>COUNTIF(J56:O56,"D")</f>
        <v>0</v>
      </c>
      <c r="F36" s="102">
        <f>COUNTIF(J56:O56,"Mv")</f>
        <v>0</v>
      </c>
      <c r="G36" s="102">
        <f>COUNTIF(J56:O56,"Av")</f>
        <v>0</v>
      </c>
      <c r="H36" s="102">
        <f>COUNTIF(J56:O56,"Ag")</f>
        <v>0</v>
      </c>
      <c r="I36" s="102">
        <f>COUNTIF(J56:O56,"Fo")</f>
        <v>0</v>
      </c>
      <c r="J36" s="19"/>
      <c r="K36" s="18"/>
      <c r="L36" s="18"/>
      <c r="M36" s="18"/>
      <c r="N36" s="18"/>
      <c r="O36" s="20"/>
      <c r="P36" s="104">
        <f>IF(P2="","",P2)</f>
      </c>
      <c r="Q36" s="19"/>
      <c r="R36" s="18"/>
      <c r="S36" s="18"/>
      <c r="T36" s="20"/>
      <c r="U36" s="117"/>
      <c r="V36" s="118"/>
      <c r="W36" s="105">
        <f>IF(B36="","",IF(LEFT(P36)="M","",C36+D36*20000+(E36+F36+G36)*30000+H36*40000+I36*50000))</f>
      </c>
      <c r="Z36" s="39" t="s">
        <v>338</v>
      </c>
      <c r="AA36" s="85">
        <v>10</v>
      </c>
      <c r="AB36" s="39" t="s">
        <v>71</v>
      </c>
      <c r="AC36" s="39" t="s">
        <v>371</v>
      </c>
      <c r="AE36" s="51" t="s">
        <v>135</v>
      </c>
      <c r="AF36" s="1" t="s">
        <v>122</v>
      </c>
      <c r="AG36" s="1">
        <v>180000</v>
      </c>
      <c r="AH36" s="1">
        <v>5</v>
      </c>
      <c r="AI36" s="1">
        <v>5</v>
      </c>
      <c r="AJ36" s="1">
        <v>2</v>
      </c>
      <c r="AK36" s="1">
        <v>8</v>
      </c>
      <c r="AL36" s="4" t="s">
        <v>601</v>
      </c>
      <c r="AS36" s="51" t="s">
        <v>545</v>
      </c>
      <c r="AT36" s="51" t="s">
        <v>564</v>
      </c>
      <c r="AU36" s="1" t="s">
        <v>565</v>
      </c>
      <c r="AV36" s="44">
        <v>2</v>
      </c>
      <c r="AW36" s="44" t="s">
        <v>115</v>
      </c>
      <c r="AX36" s="44" t="s">
        <v>115</v>
      </c>
      <c r="AY36" s="44" t="s">
        <v>625</v>
      </c>
      <c r="AZ36" s="44" t="s">
        <v>115</v>
      </c>
      <c r="BA36" s="52" t="s">
        <v>624</v>
      </c>
      <c r="BB36" s="52" t="s">
        <v>600</v>
      </c>
      <c r="BC36" s="52" t="s">
        <v>15</v>
      </c>
      <c r="BD36" s="52" t="s">
        <v>627</v>
      </c>
      <c r="BE36" s="49" t="s">
        <v>626</v>
      </c>
    </row>
    <row r="37" spans="1:57" ht="15">
      <c r="A37" s="101">
        <f aca="true" t="shared" si="8" ref="A37:A51">A3</f>
        <v>2</v>
      </c>
      <c r="B37" s="102">
        <f t="shared" si="7"/>
      </c>
      <c r="C37" s="103">
        <f>IF(C3="","",VLOOKUP(C3,AF2:AN300,2,FALSE))</f>
      </c>
      <c r="D37" s="102">
        <f aca="true" t="shared" si="9" ref="D37:D51">COUNTIF(J57:O57,"S")</f>
        <v>0</v>
      </c>
      <c r="E37" s="102">
        <f aca="true" t="shared" si="10" ref="E37:E51">COUNTIF(J57:O57,"D")</f>
        <v>0</v>
      </c>
      <c r="F37" s="102">
        <f>COUNTIF(J57:O57,"Mv")</f>
        <v>0</v>
      </c>
      <c r="G37" s="102">
        <f aca="true" t="shared" si="11" ref="G37:G51">COUNTIF(J57:O57,"Av")</f>
        <v>0</v>
      </c>
      <c r="H37" s="102">
        <f aca="true" t="shared" si="12" ref="H37:H51">COUNTIF(J57:O57,"Ag")</f>
        <v>0</v>
      </c>
      <c r="I37" s="102">
        <f aca="true" t="shared" si="13" ref="I37:I51">COUNTIF(J57:O57,"Fo")</f>
        <v>0</v>
      </c>
      <c r="J37" s="19"/>
      <c r="K37" s="18"/>
      <c r="L37" s="18"/>
      <c r="M37" s="18"/>
      <c r="N37" s="18"/>
      <c r="O37" s="20"/>
      <c r="P37" s="104">
        <f aca="true" t="shared" si="14" ref="P37:P51">IF(P3="","",P3)</f>
      </c>
      <c r="Q37" s="21"/>
      <c r="R37" s="15"/>
      <c r="S37" s="15"/>
      <c r="T37" s="22"/>
      <c r="U37" s="117"/>
      <c r="V37" s="118"/>
      <c r="W37" s="105">
        <f aca="true" t="shared" si="15" ref="W37:W51">IF(B37="","",IF(LEFT(P37)="M","",C37+D37*20000+(E37+F37+G37)*30000+H37*40000+I37*50000))</f>
      </c>
      <c r="Z37" s="90" t="s">
        <v>209</v>
      </c>
      <c r="AA37" s="39">
        <v>3</v>
      </c>
      <c r="AB37" s="39" t="s">
        <v>71</v>
      </c>
      <c r="AC37" s="39" t="s">
        <v>91</v>
      </c>
      <c r="AE37" s="51" t="s">
        <v>135</v>
      </c>
      <c r="AF37" s="1" t="s">
        <v>128</v>
      </c>
      <c r="AG37" s="2">
        <v>310000</v>
      </c>
      <c r="AH37" s="3">
        <v>6</v>
      </c>
      <c r="AI37" s="3">
        <v>6</v>
      </c>
      <c r="AJ37" s="3">
        <v>2</v>
      </c>
      <c r="AK37" s="1">
        <v>8</v>
      </c>
      <c r="AL37" s="4" t="s">
        <v>602</v>
      </c>
      <c r="AS37" s="51" t="s">
        <v>545</v>
      </c>
      <c r="AT37" s="51" t="s">
        <v>566</v>
      </c>
      <c r="AU37" s="1" t="s">
        <v>567</v>
      </c>
      <c r="AV37" s="44">
        <v>4</v>
      </c>
      <c r="AW37" s="44" t="s">
        <v>115</v>
      </c>
      <c r="AX37" s="44" t="s">
        <v>115</v>
      </c>
      <c r="AY37" s="44" t="s">
        <v>625</v>
      </c>
      <c r="AZ37" s="44" t="s">
        <v>625</v>
      </c>
      <c r="BA37" s="52" t="s">
        <v>624</v>
      </c>
      <c r="BB37" s="52" t="s">
        <v>600</v>
      </c>
      <c r="BC37" s="52" t="s">
        <v>15</v>
      </c>
      <c r="BD37" s="52" t="s">
        <v>627</v>
      </c>
      <c r="BE37" s="49" t="s">
        <v>626</v>
      </c>
    </row>
    <row r="38" spans="1:57" ht="15">
      <c r="A38" s="101">
        <f t="shared" si="8"/>
        <v>3</v>
      </c>
      <c r="B38" s="102">
        <f t="shared" si="7"/>
      </c>
      <c r="C38" s="103">
        <f>IF(C4="","",VLOOKUP(C4,AF2:AN300,2,FALSE))</f>
      </c>
      <c r="D38" s="102">
        <f t="shared" si="9"/>
        <v>0</v>
      </c>
      <c r="E38" s="102">
        <f t="shared" si="10"/>
        <v>0</v>
      </c>
      <c r="F38" s="102">
        <f aca="true" t="shared" si="16" ref="F38:F51">COUNTIF(J58:O58,"Mv")</f>
        <v>0</v>
      </c>
      <c r="G38" s="102">
        <f t="shared" si="11"/>
        <v>0</v>
      </c>
      <c r="H38" s="102">
        <f t="shared" si="12"/>
        <v>0</v>
      </c>
      <c r="I38" s="102">
        <f t="shared" si="13"/>
        <v>0</v>
      </c>
      <c r="J38" s="19"/>
      <c r="K38" s="18"/>
      <c r="L38" s="18"/>
      <c r="M38" s="18"/>
      <c r="N38" s="18"/>
      <c r="O38" s="20"/>
      <c r="P38" s="104">
        <f t="shared" si="14"/>
      </c>
      <c r="Q38" s="21"/>
      <c r="R38" s="15"/>
      <c r="S38" s="15"/>
      <c r="T38" s="22"/>
      <c r="U38" s="117"/>
      <c r="V38" s="118"/>
      <c r="W38" s="105">
        <f t="shared" si="15"/>
      </c>
      <c r="Z38" s="90" t="s">
        <v>339</v>
      </c>
      <c r="AA38" s="39">
        <v>3</v>
      </c>
      <c r="AB38" s="39" t="s">
        <v>71</v>
      </c>
      <c r="AC38" s="39" t="s">
        <v>343</v>
      </c>
      <c r="AE38" s="51" t="s">
        <v>135</v>
      </c>
      <c r="AF38" s="6" t="s">
        <v>143</v>
      </c>
      <c r="AG38" s="2">
        <v>310000</v>
      </c>
      <c r="AH38" s="3">
        <v>6</v>
      </c>
      <c r="AI38" s="3">
        <v>5</v>
      </c>
      <c r="AJ38" s="3">
        <v>2</v>
      </c>
      <c r="AK38" s="1">
        <v>9</v>
      </c>
      <c r="AL38" s="4" t="s">
        <v>375</v>
      </c>
      <c r="AS38" s="51" t="s">
        <v>545</v>
      </c>
      <c r="AT38" s="51" t="s">
        <v>568</v>
      </c>
      <c r="AU38" s="1" t="s">
        <v>569</v>
      </c>
      <c r="AV38" s="44">
        <v>2</v>
      </c>
      <c r="AW38" s="44" t="s">
        <v>115</v>
      </c>
      <c r="AX38" s="44" t="s">
        <v>115</v>
      </c>
      <c r="AY38" s="44" t="s">
        <v>625</v>
      </c>
      <c r="AZ38" s="44" t="s">
        <v>625</v>
      </c>
      <c r="BA38" s="52" t="s">
        <v>624</v>
      </c>
      <c r="BB38" s="52" t="s">
        <v>600</v>
      </c>
      <c r="BC38" s="52" t="s">
        <v>15</v>
      </c>
      <c r="BD38" s="52" t="s">
        <v>627</v>
      </c>
      <c r="BE38" s="49" t="s">
        <v>626</v>
      </c>
    </row>
    <row r="39" spans="1:57" ht="15">
      <c r="A39" s="101">
        <f t="shared" si="8"/>
        <v>4</v>
      </c>
      <c r="B39" s="102">
        <f t="shared" si="7"/>
      </c>
      <c r="C39" s="103">
        <f>IF(C5="","",VLOOKUP(C5,AF2:AN300,2,FALSE))</f>
      </c>
      <c r="D39" s="102">
        <f t="shared" si="9"/>
        <v>0</v>
      </c>
      <c r="E39" s="102">
        <f t="shared" si="10"/>
        <v>0</v>
      </c>
      <c r="F39" s="102">
        <f t="shared" si="16"/>
        <v>0</v>
      </c>
      <c r="G39" s="102">
        <f t="shared" si="11"/>
        <v>0</v>
      </c>
      <c r="H39" s="102">
        <f t="shared" si="12"/>
        <v>0</v>
      </c>
      <c r="I39" s="102">
        <f t="shared" si="13"/>
        <v>0</v>
      </c>
      <c r="J39" s="19"/>
      <c r="K39" s="18"/>
      <c r="L39" s="18"/>
      <c r="M39" s="18"/>
      <c r="N39" s="18"/>
      <c r="O39" s="20"/>
      <c r="P39" s="104">
        <f t="shared" si="14"/>
      </c>
      <c r="Q39" s="21"/>
      <c r="R39" s="15"/>
      <c r="S39" s="15"/>
      <c r="T39" s="22"/>
      <c r="U39" s="117"/>
      <c r="V39" s="118"/>
      <c r="W39" s="105">
        <f t="shared" si="15"/>
      </c>
      <c r="Z39" s="90" t="s">
        <v>387</v>
      </c>
      <c r="AA39" s="39">
        <v>3</v>
      </c>
      <c r="AB39" s="39" t="s">
        <v>71</v>
      </c>
      <c r="AC39" s="39" t="s">
        <v>378</v>
      </c>
      <c r="AE39" s="51" t="s">
        <v>135</v>
      </c>
      <c r="AF39" s="1" t="s">
        <v>99</v>
      </c>
      <c r="AG39" s="5">
        <v>430000</v>
      </c>
      <c r="AH39" s="3">
        <v>6</v>
      </c>
      <c r="AI39" s="3">
        <v>6</v>
      </c>
      <c r="AJ39" s="3">
        <v>3</v>
      </c>
      <c r="AK39" s="1">
        <v>10</v>
      </c>
      <c r="AL39" s="4" t="s">
        <v>400</v>
      </c>
      <c r="AS39" s="51" t="s">
        <v>95</v>
      </c>
      <c r="AT39" s="51" t="s">
        <v>486</v>
      </c>
      <c r="AU39" s="1" t="s">
        <v>215</v>
      </c>
      <c r="AV39" s="44">
        <v>16</v>
      </c>
      <c r="AW39" s="44" t="s">
        <v>115</v>
      </c>
      <c r="AX39" s="44" t="s">
        <v>625</v>
      </c>
      <c r="AY39" s="44" t="s">
        <v>625</v>
      </c>
      <c r="AZ39" s="44" t="s">
        <v>625</v>
      </c>
      <c r="BA39" s="52" t="s">
        <v>624</v>
      </c>
      <c r="BB39" s="52" t="s">
        <v>600</v>
      </c>
      <c r="BC39" s="52" t="s">
        <v>15</v>
      </c>
      <c r="BD39" s="52" t="s">
        <v>627</v>
      </c>
      <c r="BE39" s="49" t="s">
        <v>626</v>
      </c>
    </row>
    <row r="40" spans="1:57" ht="15">
      <c r="A40" s="101">
        <f t="shared" si="8"/>
        <v>5</v>
      </c>
      <c r="B40" s="102">
        <f t="shared" si="7"/>
      </c>
      <c r="C40" s="103">
        <f>IF(C6="","",VLOOKUP(C6,AF2:AN300,2,FALSE))</f>
      </c>
      <c r="D40" s="102">
        <f t="shared" si="9"/>
        <v>0</v>
      </c>
      <c r="E40" s="102">
        <f t="shared" si="10"/>
        <v>0</v>
      </c>
      <c r="F40" s="102">
        <f t="shared" si="16"/>
        <v>0</v>
      </c>
      <c r="G40" s="102">
        <f t="shared" si="11"/>
        <v>0</v>
      </c>
      <c r="H40" s="102">
        <f t="shared" si="12"/>
        <v>0</v>
      </c>
      <c r="I40" s="102">
        <f t="shared" si="13"/>
        <v>0</v>
      </c>
      <c r="J40" s="19"/>
      <c r="K40" s="18"/>
      <c r="L40" s="18"/>
      <c r="M40" s="18"/>
      <c r="N40" s="18"/>
      <c r="O40" s="20"/>
      <c r="P40" s="104">
        <f t="shared" si="14"/>
      </c>
      <c r="Q40" s="21"/>
      <c r="R40" s="15"/>
      <c r="S40" s="15"/>
      <c r="T40" s="22"/>
      <c r="U40" s="117"/>
      <c r="V40" s="118"/>
      <c r="W40" s="105">
        <f t="shared" si="15"/>
      </c>
      <c r="Z40" s="90" t="s">
        <v>178</v>
      </c>
      <c r="AA40" s="39">
        <v>5</v>
      </c>
      <c r="AB40" s="39" t="s">
        <v>71</v>
      </c>
      <c r="AC40" s="39" t="s">
        <v>381</v>
      </c>
      <c r="AE40" s="51" t="s">
        <v>135</v>
      </c>
      <c r="AF40" s="1" t="s">
        <v>144</v>
      </c>
      <c r="AG40" s="7">
        <v>100000</v>
      </c>
      <c r="AH40" s="3">
        <v>6</v>
      </c>
      <c r="AI40" s="3">
        <v>2</v>
      </c>
      <c r="AJ40" s="3">
        <v>3</v>
      </c>
      <c r="AK40" s="1">
        <v>7</v>
      </c>
      <c r="AL40" s="4" t="s">
        <v>349</v>
      </c>
      <c r="AS40" s="51" t="s">
        <v>95</v>
      </c>
      <c r="AT40" s="51" t="s">
        <v>487</v>
      </c>
      <c r="AU40" s="1" t="s">
        <v>216</v>
      </c>
      <c r="AV40" s="44">
        <v>4</v>
      </c>
      <c r="AW40" s="44" t="s">
        <v>115</v>
      </c>
      <c r="AX40" s="44" t="s">
        <v>115</v>
      </c>
      <c r="AY40" s="44" t="s">
        <v>625</v>
      </c>
      <c r="AZ40" s="44" t="s">
        <v>625</v>
      </c>
      <c r="BA40" s="52" t="s">
        <v>624</v>
      </c>
      <c r="BB40" s="52" t="s">
        <v>600</v>
      </c>
      <c r="BC40" s="52" t="s">
        <v>15</v>
      </c>
      <c r="BD40" s="52" t="s">
        <v>627</v>
      </c>
      <c r="BE40" s="49" t="s">
        <v>626</v>
      </c>
    </row>
    <row r="41" spans="1:57" ht="15">
      <c r="A41" s="101">
        <f t="shared" si="8"/>
        <v>6</v>
      </c>
      <c r="B41" s="102">
        <f t="shared" si="7"/>
      </c>
      <c r="C41" s="103">
        <f>IF(C7="","",VLOOKUP(C7,AF2:AN300,2,FALSE))</f>
      </c>
      <c r="D41" s="102">
        <f t="shared" si="9"/>
        <v>0</v>
      </c>
      <c r="E41" s="102">
        <f t="shared" si="10"/>
        <v>0</v>
      </c>
      <c r="F41" s="102">
        <f t="shared" si="16"/>
        <v>0</v>
      </c>
      <c r="G41" s="102">
        <f t="shared" si="11"/>
        <v>0</v>
      </c>
      <c r="H41" s="102">
        <f t="shared" si="12"/>
        <v>0</v>
      </c>
      <c r="I41" s="102">
        <f t="shared" si="13"/>
        <v>0</v>
      </c>
      <c r="J41" s="19"/>
      <c r="K41" s="18"/>
      <c r="L41" s="18"/>
      <c r="M41" s="18"/>
      <c r="N41" s="18"/>
      <c r="O41" s="20"/>
      <c r="P41" s="104">
        <f t="shared" si="14"/>
      </c>
      <c r="Q41" s="21"/>
      <c r="R41" s="15"/>
      <c r="S41" s="15"/>
      <c r="T41" s="22"/>
      <c r="U41" s="117"/>
      <c r="V41" s="118"/>
      <c r="W41" s="105">
        <f t="shared" si="15"/>
      </c>
      <c r="Z41" s="90" t="s">
        <v>340</v>
      </c>
      <c r="AA41" s="39">
        <v>4</v>
      </c>
      <c r="AB41" s="39" t="s">
        <v>71</v>
      </c>
      <c r="AC41" s="39" t="s">
        <v>383</v>
      </c>
      <c r="AE41" s="51" t="s">
        <v>135</v>
      </c>
      <c r="AF41" s="1" t="s">
        <v>145</v>
      </c>
      <c r="AG41" s="7">
        <v>200000</v>
      </c>
      <c r="AH41" s="3">
        <v>7</v>
      </c>
      <c r="AI41" s="3">
        <v>3</v>
      </c>
      <c r="AJ41" s="3">
        <v>3</v>
      </c>
      <c r="AK41" s="1">
        <v>7</v>
      </c>
      <c r="AL41" s="4" t="s">
        <v>372</v>
      </c>
      <c r="AS41" s="51" t="s">
        <v>95</v>
      </c>
      <c r="AT41" s="51" t="s">
        <v>488</v>
      </c>
      <c r="AU41" s="1" t="s">
        <v>217</v>
      </c>
      <c r="AV41" s="44">
        <v>2</v>
      </c>
      <c r="AW41" s="44" t="s">
        <v>115</v>
      </c>
      <c r="AX41" s="44" t="s">
        <v>625</v>
      </c>
      <c r="AY41" s="44" t="s">
        <v>625</v>
      </c>
      <c r="AZ41" s="44" t="s">
        <v>115</v>
      </c>
      <c r="BA41" s="52" t="s">
        <v>624</v>
      </c>
      <c r="BB41" s="52" t="s">
        <v>600</v>
      </c>
      <c r="BC41" s="52" t="s">
        <v>15</v>
      </c>
      <c r="BD41" s="52" t="s">
        <v>627</v>
      </c>
      <c r="BE41" s="49" t="s">
        <v>626</v>
      </c>
    </row>
    <row r="42" spans="1:57" ht="15">
      <c r="A42" s="101">
        <f t="shared" si="8"/>
        <v>7</v>
      </c>
      <c r="B42" s="102">
        <f t="shared" si="7"/>
      </c>
      <c r="C42" s="103">
        <f>IF(C8="","",VLOOKUP(C8,AF2:AN300,2,FALSE))</f>
      </c>
      <c r="D42" s="102">
        <f t="shared" si="9"/>
        <v>0</v>
      </c>
      <c r="E42" s="102">
        <f t="shared" si="10"/>
        <v>0</v>
      </c>
      <c r="F42" s="102">
        <f t="shared" si="16"/>
        <v>0</v>
      </c>
      <c r="G42" s="102">
        <f t="shared" si="11"/>
        <v>0</v>
      </c>
      <c r="H42" s="102">
        <f t="shared" si="12"/>
        <v>0</v>
      </c>
      <c r="I42" s="102">
        <f t="shared" si="13"/>
        <v>0</v>
      </c>
      <c r="J42" s="19"/>
      <c r="K42" s="18"/>
      <c r="L42" s="18"/>
      <c r="M42" s="18"/>
      <c r="N42" s="18"/>
      <c r="O42" s="20"/>
      <c r="P42" s="104">
        <f t="shared" si="14"/>
      </c>
      <c r="Q42" s="21"/>
      <c r="R42" s="15"/>
      <c r="S42" s="15"/>
      <c r="T42" s="22"/>
      <c r="U42" s="117"/>
      <c r="V42" s="118"/>
      <c r="W42" s="105">
        <f t="shared" si="15"/>
      </c>
      <c r="Z42" s="90" t="s">
        <v>414</v>
      </c>
      <c r="AA42" s="39">
        <v>11</v>
      </c>
      <c r="AB42" s="39" t="s">
        <v>71</v>
      </c>
      <c r="AC42" s="39" t="s">
        <v>341</v>
      </c>
      <c r="AE42" s="51" t="s">
        <v>135</v>
      </c>
      <c r="AF42" s="1" t="s">
        <v>146</v>
      </c>
      <c r="AG42" s="7">
        <v>60000</v>
      </c>
      <c r="AH42" s="3">
        <v>4</v>
      </c>
      <c r="AI42" s="3">
        <v>4</v>
      </c>
      <c r="AJ42" s="3">
        <v>3</v>
      </c>
      <c r="AK42" s="1">
        <v>9</v>
      </c>
      <c r="AL42" s="4" t="s">
        <v>388</v>
      </c>
      <c r="AS42" s="51" t="s">
        <v>95</v>
      </c>
      <c r="AT42" s="51" t="s">
        <v>489</v>
      </c>
      <c r="AU42" s="1" t="s">
        <v>218</v>
      </c>
      <c r="AV42" s="44">
        <v>4</v>
      </c>
      <c r="AW42" s="44" t="s">
        <v>115</v>
      </c>
      <c r="AX42" s="44" t="s">
        <v>625</v>
      </c>
      <c r="AY42" s="44" t="s">
        <v>115</v>
      </c>
      <c r="AZ42" s="44" t="s">
        <v>625</v>
      </c>
      <c r="BA42" s="52" t="s">
        <v>624</v>
      </c>
      <c r="BB42" s="52" t="s">
        <v>600</v>
      </c>
      <c r="BC42" s="52" t="s">
        <v>15</v>
      </c>
      <c r="BD42" s="52" t="s">
        <v>627</v>
      </c>
      <c r="BE42" s="49" t="s">
        <v>626</v>
      </c>
    </row>
    <row r="43" spans="1:57" ht="15">
      <c r="A43" s="101">
        <f t="shared" si="8"/>
        <v>8</v>
      </c>
      <c r="B43" s="102">
        <f t="shared" si="7"/>
      </c>
      <c r="C43" s="103">
        <f>IF(C9="","",VLOOKUP(C9,AF2:AN300,2,FALSE))</f>
      </c>
      <c r="D43" s="102">
        <f t="shared" si="9"/>
        <v>0</v>
      </c>
      <c r="E43" s="102">
        <f t="shared" si="10"/>
        <v>0</v>
      </c>
      <c r="F43" s="102">
        <f t="shared" si="16"/>
        <v>0</v>
      </c>
      <c r="G43" s="102">
        <f t="shared" si="11"/>
        <v>0</v>
      </c>
      <c r="H43" s="102">
        <f t="shared" si="12"/>
        <v>0</v>
      </c>
      <c r="I43" s="102">
        <f t="shared" si="13"/>
        <v>0</v>
      </c>
      <c r="J43" s="19"/>
      <c r="K43" s="18"/>
      <c r="L43" s="18"/>
      <c r="M43" s="18"/>
      <c r="N43" s="18"/>
      <c r="O43" s="20"/>
      <c r="P43" s="104">
        <f t="shared" si="14"/>
      </c>
      <c r="Q43" s="21"/>
      <c r="R43" s="15"/>
      <c r="S43" s="15"/>
      <c r="T43" s="22"/>
      <c r="U43" s="117"/>
      <c r="V43" s="118"/>
      <c r="W43" s="105">
        <f t="shared" si="15"/>
      </c>
      <c r="Z43" s="90" t="s">
        <v>176</v>
      </c>
      <c r="AA43" s="39">
        <v>5</v>
      </c>
      <c r="AB43" s="39" t="s">
        <v>71</v>
      </c>
      <c r="AC43" s="39" t="s">
        <v>384</v>
      </c>
      <c r="AE43" s="51" t="s">
        <v>543</v>
      </c>
      <c r="AF43" s="1" t="s">
        <v>547</v>
      </c>
      <c r="AG43" s="1">
        <v>70000</v>
      </c>
      <c r="AH43" s="1">
        <v>6</v>
      </c>
      <c r="AI43" s="1">
        <v>3</v>
      </c>
      <c r="AJ43" s="1">
        <v>4</v>
      </c>
      <c r="AK43" s="1">
        <v>8</v>
      </c>
      <c r="AL43" s="4"/>
      <c r="AM43" s="106" t="s">
        <v>73</v>
      </c>
      <c r="AN43" s="106" t="s">
        <v>74</v>
      </c>
      <c r="AO43" s="106"/>
      <c r="AS43" s="51" t="s">
        <v>95</v>
      </c>
      <c r="AT43" s="51" t="s">
        <v>490</v>
      </c>
      <c r="AU43" s="1" t="s">
        <v>118</v>
      </c>
      <c r="AV43" s="44">
        <v>1</v>
      </c>
      <c r="AW43" s="44" t="s">
        <v>625</v>
      </c>
      <c r="AX43" s="44" t="s">
        <v>625</v>
      </c>
      <c r="AY43" s="44" t="s">
        <v>115</v>
      </c>
      <c r="AZ43" s="44" t="s">
        <v>625</v>
      </c>
      <c r="BA43" s="52" t="s">
        <v>624</v>
      </c>
      <c r="BB43" s="52" t="s">
        <v>600</v>
      </c>
      <c r="BC43" s="52" t="s">
        <v>15</v>
      </c>
      <c r="BD43" s="52" t="s">
        <v>627</v>
      </c>
      <c r="BE43" s="49" t="s">
        <v>626</v>
      </c>
    </row>
    <row r="44" spans="1:57" ht="15">
      <c r="A44" s="101">
        <f t="shared" si="8"/>
        <v>9</v>
      </c>
      <c r="B44" s="102">
        <f t="shared" si="7"/>
      </c>
      <c r="C44" s="103">
        <f>IF(C10="","",VLOOKUP(C10,AF2:AN300,2,FALSE))</f>
      </c>
      <c r="D44" s="102">
        <f t="shared" si="9"/>
        <v>0</v>
      </c>
      <c r="E44" s="102">
        <f t="shared" si="10"/>
        <v>0</v>
      </c>
      <c r="F44" s="102">
        <f t="shared" si="16"/>
        <v>0</v>
      </c>
      <c r="G44" s="102">
        <f t="shared" si="11"/>
        <v>0</v>
      </c>
      <c r="H44" s="102">
        <f t="shared" si="12"/>
        <v>0</v>
      </c>
      <c r="I44" s="102">
        <f t="shared" si="13"/>
        <v>0</v>
      </c>
      <c r="J44" s="19"/>
      <c r="K44" s="18"/>
      <c r="L44" s="18"/>
      <c r="M44" s="18"/>
      <c r="N44" s="18"/>
      <c r="O44" s="20"/>
      <c r="P44" s="104">
        <f t="shared" si="14"/>
      </c>
      <c r="Q44" s="21"/>
      <c r="R44" s="15"/>
      <c r="S44" s="15"/>
      <c r="T44" s="22"/>
      <c r="U44" s="117"/>
      <c r="V44" s="118"/>
      <c r="W44" s="105">
        <f t="shared" si="15"/>
      </c>
      <c r="Z44" s="90" t="s">
        <v>341</v>
      </c>
      <c r="AA44" s="39">
        <v>6</v>
      </c>
      <c r="AB44" s="39" t="s">
        <v>71</v>
      </c>
      <c r="AC44" s="39" t="s">
        <v>19</v>
      </c>
      <c r="AE44" s="51" t="s">
        <v>543</v>
      </c>
      <c r="AF44" s="1" t="s">
        <v>549</v>
      </c>
      <c r="AG44" s="1">
        <v>80000</v>
      </c>
      <c r="AH44" s="1">
        <v>7</v>
      </c>
      <c r="AI44" s="1">
        <v>3</v>
      </c>
      <c r="AJ44" s="1">
        <v>4</v>
      </c>
      <c r="AK44" s="1">
        <v>7</v>
      </c>
      <c r="AL44" s="1" t="s">
        <v>381</v>
      </c>
      <c r="AM44" s="1" t="s">
        <v>87</v>
      </c>
      <c r="AN44" s="1" t="s">
        <v>115</v>
      </c>
      <c r="AO44" s="1"/>
      <c r="AS44" s="51" t="s">
        <v>98</v>
      </c>
      <c r="AT44" s="51" t="s">
        <v>491</v>
      </c>
      <c r="AU44" s="1" t="s">
        <v>228</v>
      </c>
      <c r="AV44" s="44">
        <v>16</v>
      </c>
      <c r="AW44" s="44" t="s">
        <v>115</v>
      </c>
      <c r="AX44" s="44" t="s">
        <v>625</v>
      </c>
      <c r="AY44" s="44" t="s">
        <v>625</v>
      </c>
      <c r="AZ44" s="44" t="s">
        <v>625</v>
      </c>
      <c r="BA44" s="52" t="s">
        <v>624</v>
      </c>
      <c r="BB44" s="52" t="s">
        <v>600</v>
      </c>
      <c r="BC44" s="52" t="s">
        <v>15</v>
      </c>
      <c r="BD44" s="52" t="s">
        <v>627</v>
      </c>
      <c r="BE44" s="49" t="s">
        <v>626</v>
      </c>
    </row>
    <row r="45" spans="1:57" ht="15">
      <c r="A45" s="101">
        <f t="shared" si="8"/>
        <v>10</v>
      </c>
      <c r="B45" s="102">
        <f t="shared" si="7"/>
      </c>
      <c r="C45" s="103">
        <f>IF(C11="","",VLOOKUP(C11,AF2:AN300,2,FALSE))</f>
      </c>
      <c r="D45" s="102">
        <f t="shared" si="9"/>
        <v>0</v>
      </c>
      <c r="E45" s="102">
        <f t="shared" si="10"/>
        <v>0</v>
      </c>
      <c r="F45" s="102">
        <f t="shared" si="16"/>
        <v>0</v>
      </c>
      <c r="G45" s="102">
        <f t="shared" si="11"/>
        <v>0</v>
      </c>
      <c r="H45" s="102">
        <f t="shared" si="12"/>
        <v>0</v>
      </c>
      <c r="I45" s="102">
        <f t="shared" si="13"/>
        <v>0</v>
      </c>
      <c r="J45" s="19"/>
      <c r="K45" s="18"/>
      <c r="L45" s="18"/>
      <c r="M45" s="18"/>
      <c r="N45" s="18"/>
      <c r="O45" s="20"/>
      <c r="P45" s="104">
        <f t="shared" si="14"/>
      </c>
      <c r="Q45" s="21"/>
      <c r="R45" s="15"/>
      <c r="S45" s="15"/>
      <c r="T45" s="22"/>
      <c r="U45" s="117"/>
      <c r="V45" s="118"/>
      <c r="W45" s="105">
        <f t="shared" si="15"/>
      </c>
      <c r="Z45" s="90" t="s">
        <v>342</v>
      </c>
      <c r="AA45" s="39">
        <v>11</v>
      </c>
      <c r="AB45" s="3" t="s">
        <v>71</v>
      </c>
      <c r="AC45" s="3" t="s">
        <v>402</v>
      </c>
      <c r="AD45" s="3"/>
      <c r="AE45" s="51" t="s">
        <v>543</v>
      </c>
      <c r="AF45" s="1" t="s">
        <v>147</v>
      </c>
      <c r="AG45" s="1">
        <v>90000</v>
      </c>
      <c r="AH45" s="1">
        <v>6</v>
      </c>
      <c r="AI45" s="1">
        <v>3</v>
      </c>
      <c r="AJ45" s="1">
        <v>4</v>
      </c>
      <c r="AK45" s="1">
        <v>7</v>
      </c>
      <c r="AL45" s="1" t="s">
        <v>435</v>
      </c>
      <c r="AM45" s="1" t="s">
        <v>73</v>
      </c>
      <c r="AN45" s="1" t="s">
        <v>74</v>
      </c>
      <c r="AO45" s="1"/>
      <c r="AS45" s="51" t="s">
        <v>98</v>
      </c>
      <c r="AT45" s="51" t="s">
        <v>492</v>
      </c>
      <c r="AU45" s="1" t="s">
        <v>230</v>
      </c>
      <c r="AV45" s="44">
        <v>2</v>
      </c>
      <c r="AW45" s="44" t="s">
        <v>115</v>
      </c>
      <c r="AX45" s="44" t="s">
        <v>625</v>
      </c>
      <c r="AY45" s="44" t="s">
        <v>625</v>
      </c>
      <c r="AZ45" s="44" t="s">
        <v>115</v>
      </c>
      <c r="BA45" s="52" t="s">
        <v>624</v>
      </c>
      <c r="BB45" s="52" t="s">
        <v>600</v>
      </c>
      <c r="BC45" s="52" t="s">
        <v>15</v>
      </c>
      <c r="BD45" s="52" t="s">
        <v>627</v>
      </c>
      <c r="BE45" s="49" t="s">
        <v>626</v>
      </c>
    </row>
    <row r="46" spans="1:57" ht="15">
      <c r="A46" s="101">
        <f t="shared" si="8"/>
        <v>11</v>
      </c>
      <c r="B46" s="102">
        <f t="shared" si="7"/>
      </c>
      <c r="C46" s="103">
        <f>IF(C12="","",VLOOKUP(C12,AF2:AN300,2,FALSE))</f>
      </c>
      <c r="D46" s="102">
        <f t="shared" si="9"/>
        <v>0</v>
      </c>
      <c r="E46" s="102">
        <f t="shared" si="10"/>
        <v>0</v>
      </c>
      <c r="F46" s="102">
        <f t="shared" si="16"/>
        <v>0</v>
      </c>
      <c r="G46" s="102">
        <f t="shared" si="11"/>
        <v>0</v>
      </c>
      <c r="H46" s="102">
        <f t="shared" si="12"/>
        <v>0</v>
      </c>
      <c r="I46" s="102">
        <f t="shared" si="13"/>
        <v>0</v>
      </c>
      <c r="J46" s="19"/>
      <c r="K46" s="18"/>
      <c r="L46" s="18"/>
      <c r="M46" s="18"/>
      <c r="N46" s="18"/>
      <c r="O46" s="20"/>
      <c r="P46" s="104">
        <f t="shared" si="14"/>
      </c>
      <c r="Q46" s="21"/>
      <c r="R46" s="15"/>
      <c r="S46" s="15"/>
      <c r="T46" s="22"/>
      <c r="U46" s="117"/>
      <c r="V46" s="118"/>
      <c r="W46" s="105">
        <f t="shared" si="15"/>
      </c>
      <c r="Z46" s="90" t="s">
        <v>183</v>
      </c>
      <c r="AA46" s="39">
        <v>5</v>
      </c>
      <c r="AB46" s="3" t="s">
        <v>71</v>
      </c>
      <c r="AC46" s="3" t="s">
        <v>408</v>
      </c>
      <c r="AD46" s="3"/>
      <c r="AE46" s="51" t="s">
        <v>543</v>
      </c>
      <c r="AF46" s="1" t="s">
        <v>552</v>
      </c>
      <c r="AG46" s="1">
        <v>100000</v>
      </c>
      <c r="AH46" s="1">
        <v>7</v>
      </c>
      <c r="AI46" s="1">
        <v>3</v>
      </c>
      <c r="AJ46" s="1">
        <v>4</v>
      </c>
      <c r="AK46" s="1">
        <v>8</v>
      </c>
      <c r="AL46" s="1" t="s">
        <v>148</v>
      </c>
      <c r="AM46" s="1" t="s">
        <v>73</v>
      </c>
      <c r="AN46" s="1" t="s">
        <v>74</v>
      </c>
      <c r="AO46" s="1"/>
      <c r="AS46" s="51" t="s">
        <v>98</v>
      </c>
      <c r="AT46" s="51" t="s">
        <v>493</v>
      </c>
      <c r="AU46" s="1" t="s">
        <v>231</v>
      </c>
      <c r="AV46" s="44">
        <v>2</v>
      </c>
      <c r="AW46" s="44" t="s">
        <v>115</v>
      </c>
      <c r="AX46" s="44" t="s">
        <v>625</v>
      </c>
      <c r="AY46" s="44" t="s">
        <v>115</v>
      </c>
      <c r="AZ46" s="44" t="s">
        <v>625</v>
      </c>
      <c r="BA46" s="52" t="s">
        <v>624</v>
      </c>
      <c r="BB46" s="52" t="s">
        <v>600</v>
      </c>
      <c r="BC46" s="52" t="s">
        <v>15</v>
      </c>
      <c r="BD46" s="52" t="s">
        <v>627</v>
      </c>
      <c r="BE46" s="49" t="s">
        <v>626</v>
      </c>
    </row>
    <row r="47" spans="1:57" ht="15">
      <c r="A47" s="101">
        <f t="shared" si="8"/>
        <v>12</v>
      </c>
      <c r="B47" s="102">
        <f t="shared" si="7"/>
      </c>
      <c r="C47" s="103">
        <f>IF(C13="","",VLOOKUP(C13,AF2:AN300,2,FALSE))</f>
      </c>
      <c r="D47" s="102">
        <f t="shared" si="9"/>
        <v>0</v>
      </c>
      <c r="E47" s="102">
        <f t="shared" si="10"/>
        <v>0</v>
      </c>
      <c r="F47" s="102">
        <f t="shared" si="16"/>
        <v>0</v>
      </c>
      <c r="G47" s="102">
        <f t="shared" si="11"/>
        <v>0</v>
      </c>
      <c r="H47" s="102">
        <f t="shared" si="12"/>
        <v>0</v>
      </c>
      <c r="I47" s="102">
        <f t="shared" si="13"/>
        <v>0</v>
      </c>
      <c r="J47" s="19"/>
      <c r="K47" s="18"/>
      <c r="L47" s="18"/>
      <c r="M47" s="18"/>
      <c r="N47" s="18"/>
      <c r="O47" s="20"/>
      <c r="P47" s="104">
        <f t="shared" si="14"/>
      </c>
      <c r="Q47" s="21"/>
      <c r="R47" s="15"/>
      <c r="S47" s="15"/>
      <c r="T47" s="22"/>
      <c r="U47" s="117"/>
      <c r="V47" s="118"/>
      <c r="W47" s="105">
        <f t="shared" si="15"/>
      </c>
      <c r="Z47" s="4" t="s">
        <v>184</v>
      </c>
      <c r="AA47" s="39">
        <v>5</v>
      </c>
      <c r="AB47" s="3" t="s">
        <v>71</v>
      </c>
      <c r="AC47" s="3" t="s">
        <v>409</v>
      </c>
      <c r="AD47" s="3"/>
      <c r="AE47" s="51" t="s">
        <v>543</v>
      </c>
      <c r="AF47" s="1" t="s">
        <v>149</v>
      </c>
      <c r="AG47" s="1">
        <v>110000</v>
      </c>
      <c r="AH47" s="1">
        <v>7</v>
      </c>
      <c r="AI47" s="1">
        <v>3</v>
      </c>
      <c r="AJ47" s="1">
        <v>4</v>
      </c>
      <c r="AK47" s="1">
        <v>7</v>
      </c>
      <c r="AL47" s="1" t="s">
        <v>603</v>
      </c>
      <c r="AM47" s="1" t="s">
        <v>73</v>
      </c>
      <c r="AN47" s="1" t="s">
        <v>74</v>
      </c>
      <c r="AO47" s="1"/>
      <c r="AS47" s="51" t="s">
        <v>98</v>
      </c>
      <c r="AT47" s="51" t="s">
        <v>494</v>
      </c>
      <c r="AU47" s="1" t="s">
        <v>233</v>
      </c>
      <c r="AV47" s="44">
        <v>4</v>
      </c>
      <c r="AW47" s="44" t="s">
        <v>625</v>
      </c>
      <c r="AX47" s="44" t="s">
        <v>625</v>
      </c>
      <c r="AY47" s="44" t="s">
        <v>115</v>
      </c>
      <c r="AZ47" s="44" t="s">
        <v>625</v>
      </c>
      <c r="BA47" s="52" t="s">
        <v>624</v>
      </c>
      <c r="BB47" s="52" t="s">
        <v>600</v>
      </c>
      <c r="BC47" s="52" t="s">
        <v>15</v>
      </c>
      <c r="BD47" s="52" t="s">
        <v>627</v>
      </c>
      <c r="BE47" s="49" t="s">
        <v>626</v>
      </c>
    </row>
    <row r="48" spans="1:57" ht="15">
      <c r="A48" s="101">
        <f t="shared" si="8"/>
        <v>13</v>
      </c>
      <c r="B48" s="102">
        <f t="shared" si="7"/>
      </c>
      <c r="C48" s="103">
        <f>IF(C14="","",VLOOKUP(C14,AF2:AN300,2,FALSE))</f>
      </c>
      <c r="D48" s="102">
        <f t="shared" si="9"/>
        <v>0</v>
      </c>
      <c r="E48" s="102">
        <f t="shared" si="10"/>
        <v>0</v>
      </c>
      <c r="F48" s="102">
        <f t="shared" si="16"/>
        <v>0</v>
      </c>
      <c r="G48" s="102">
        <f t="shared" si="11"/>
        <v>0</v>
      </c>
      <c r="H48" s="102">
        <f t="shared" si="12"/>
        <v>0</v>
      </c>
      <c r="I48" s="102">
        <f t="shared" si="13"/>
        <v>0</v>
      </c>
      <c r="J48" s="19"/>
      <c r="K48" s="18"/>
      <c r="L48" s="18"/>
      <c r="M48" s="18"/>
      <c r="N48" s="18"/>
      <c r="O48" s="20"/>
      <c r="P48" s="104">
        <f t="shared" si="14"/>
      </c>
      <c r="Q48" s="21"/>
      <c r="R48" s="15"/>
      <c r="S48" s="15"/>
      <c r="T48" s="22"/>
      <c r="U48" s="117"/>
      <c r="V48" s="118"/>
      <c r="W48" s="105">
        <f t="shared" si="15"/>
      </c>
      <c r="Z48" s="90" t="s">
        <v>420</v>
      </c>
      <c r="AA48" s="39">
        <v>11</v>
      </c>
      <c r="AB48" s="39" t="s">
        <v>71</v>
      </c>
      <c r="AC48" s="39" t="s">
        <v>410</v>
      </c>
      <c r="AE48" s="51" t="s">
        <v>543</v>
      </c>
      <c r="AF48" s="1" t="s">
        <v>570</v>
      </c>
      <c r="AG48" s="1">
        <v>70000</v>
      </c>
      <c r="AH48" s="1">
        <v>6</v>
      </c>
      <c r="AI48" s="1">
        <v>3</v>
      </c>
      <c r="AJ48" s="1">
        <v>4</v>
      </c>
      <c r="AK48" s="1">
        <v>8</v>
      </c>
      <c r="AL48" s="4" t="s">
        <v>120</v>
      </c>
      <c r="AM48" s="106" t="s">
        <v>73</v>
      </c>
      <c r="AN48" s="106" t="s">
        <v>74</v>
      </c>
      <c r="AO48" s="106"/>
      <c r="AS48" s="50" t="s">
        <v>530</v>
      </c>
      <c r="AT48" s="50" t="s">
        <v>531</v>
      </c>
      <c r="AU48" s="1" t="s">
        <v>246</v>
      </c>
      <c r="AV48" s="44">
        <v>16</v>
      </c>
      <c r="AW48" s="44" t="s">
        <v>625</v>
      </c>
      <c r="AX48" s="44" t="s">
        <v>115</v>
      </c>
      <c r="AY48" s="44" t="s">
        <v>625</v>
      </c>
      <c r="AZ48" s="44" t="s">
        <v>625</v>
      </c>
      <c r="BA48" s="52" t="s">
        <v>624</v>
      </c>
      <c r="BB48" s="52" t="s">
        <v>600</v>
      </c>
      <c r="BC48" s="52" t="s">
        <v>15</v>
      </c>
      <c r="BD48" s="52" t="s">
        <v>627</v>
      </c>
      <c r="BE48" s="49" t="s">
        <v>626</v>
      </c>
    </row>
    <row r="49" spans="1:57" ht="15">
      <c r="A49" s="101">
        <f t="shared" si="8"/>
        <v>14</v>
      </c>
      <c r="B49" s="102">
        <f t="shared" si="7"/>
      </c>
      <c r="C49" s="103">
        <f>IF(C15="","",VLOOKUP(C15,AF2:AN300,2,FALSE))</f>
      </c>
      <c r="D49" s="102">
        <f t="shared" si="9"/>
        <v>0</v>
      </c>
      <c r="E49" s="102">
        <f t="shared" si="10"/>
        <v>0</v>
      </c>
      <c r="F49" s="102">
        <f t="shared" si="16"/>
        <v>0</v>
      </c>
      <c r="G49" s="102">
        <f t="shared" si="11"/>
        <v>0</v>
      </c>
      <c r="H49" s="102">
        <f t="shared" si="12"/>
        <v>0</v>
      </c>
      <c r="I49" s="102">
        <f t="shared" si="13"/>
        <v>0</v>
      </c>
      <c r="J49" s="19"/>
      <c r="K49" s="18"/>
      <c r="L49" s="18"/>
      <c r="M49" s="18"/>
      <c r="N49" s="18"/>
      <c r="O49" s="20"/>
      <c r="P49" s="104">
        <f t="shared" si="14"/>
      </c>
      <c r="Q49" s="21"/>
      <c r="R49" s="15"/>
      <c r="S49" s="15"/>
      <c r="T49" s="22"/>
      <c r="U49" s="117"/>
      <c r="V49" s="118"/>
      <c r="W49" s="105">
        <f t="shared" si="15"/>
      </c>
      <c r="Z49" s="90" t="s">
        <v>211</v>
      </c>
      <c r="AA49" s="39">
        <v>3</v>
      </c>
      <c r="AB49" s="39" t="s">
        <v>71</v>
      </c>
      <c r="AC49" s="39" t="s">
        <v>414</v>
      </c>
      <c r="AE49" s="51" t="s">
        <v>543</v>
      </c>
      <c r="AF49" s="1" t="s">
        <v>571</v>
      </c>
      <c r="AG49" s="1">
        <v>100000</v>
      </c>
      <c r="AH49" s="1">
        <v>6</v>
      </c>
      <c r="AI49" s="1">
        <v>3</v>
      </c>
      <c r="AJ49" s="1">
        <v>4</v>
      </c>
      <c r="AK49" s="1">
        <v>8</v>
      </c>
      <c r="AL49" s="4" t="s">
        <v>120</v>
      </c>
      <c r="AS49" s="50" t="s">
        <v>530</v>
      </c>
      <c r="AT49" s="50" t="s">
        <v>532</v>
      </c>
      <c r="AU49" s="1" t="s">
        <v>247</v>
      </c>
      <c r="AV49" s="44">
        <v>6</v>
      </c>
      <c r="AW49" s="44" t="s">
        <v>115</v>
      </c>
      <c r="AX49" s="44" t="s">
        <v>625</v>
      </c>
      <c r="AY49" s="44" t="s">
        <v>115</v>
      </c>
      <c r="AZ49" s="44" t="s">
        <v>625</v>
      </c>
      <c r="BA49" s="52" t="s">
        <v>624</v>
      </c>
      <c r="BB49" s="52" t="s">
        <v>600</v>
      </c>
      <c r="BC49" s="52" t="s">
        <v>15</v>
      </c>
      <c r="BD49" s="52" t="s">
        <v>627</v>
      </c>
      <c r="BE49" s="49" t="s">
        <v>626</v>
      </c>
    </row>
    <row r="50" spans="1:57" ht="15">
      <c r="A50" s="101">
        <f t="shared" si="8"/>
        <v>15</v>
      </c>
      <c r="B50" s="102">
        <f t="shared" si="7"/>
      </c>
      <c r="C50" s="103">
        <f>IF(C16="","",VLOOKUP(C16,AF2:AN300,2,FALSE))</f>
      </c>
      <c r="D50" s="102">
        <f t="shared" si="9"/>
        <v>0</v>
      </c>
      <c r="E50" s="102">
        <f t="shared" si="10"/>
        <v>0</v>
      </c>
      <c r="F50" s="102">
        <f t="shared" si="16"/>
        <v>0</v>
      </c>
      <c r="G50" s="102">
        <f t="shared" si="11"/>
        <v>0</v>
      </c>
      <c r="H50" s="102">
        <f t="shared" si="12"/>
        <v>0</v>
      </c>
      <c r="I50" s="102">
        <f t="shared" si="13"/>
        <v>0</v>
      </c>
      <c r="J50" s="19"/>
      <c r="K50" s="18"/>
      <c r="L50" s="18"/>
      <c r="M50" s="18"/>
      <c r="N50" s="18"/>
      <c r="O50" s="20"/>
      <c r="P50" s="104">
        <f t="shared" si="14"/>
      </c>
      <c r="Q50" s="21"/>
      <c r="R50" s="15"/>
      <c r="S50" s="15"/>
      <c r="T50" s="22"/>
      <c r="U50" s="117"/>
      <c r="V50" s="118"/>
      <c r="W50" s="105">
        <f t="shared" si="15"/>
      </c>
      <c r="Z50" s="90" t="s">
        <v>181</v>
      </c>
      <c r="AA50" s="39">
        <v>5</v>
      </c>
      <c r="AB50" s="39" t="s">
        <v>71</v>
      </c>
      <c r="AC50" s="39" t="s">
        <v>150</v>
      </c>
      <c r="AD50" s="3"/>
      <c r="AE50" s="51" t="s">
        <v>543</v>
      </c>
      <c r="AF50" s="1" t="s">
        <v>572</v>
      </c>
      <c r="AG50" s="1">
        <v>110000</v>
      </c>
      <c r="AH50" s="1">
        <v>7</v>
      </c>
      <c r="AI50" s="1">
        <v>3</v>
      </c>
      <c r="AJ50" s="1">
        <v>4</v>
      </c>
      <c r="AK50" s="1">
        <v>7</v>
      </c>
      <c r="AL50" s="1" t="s">
        <v>382</v>
      </c>
      <c r="AS50" s="50" t="s">
        <v>530</v>
      </c>
      <c r="AT50" s="50" t="s">
        <v>533</v>
      </c>
      <c r="AU50" s="1" t="s">
        <v>248</v>
      </c>
      <c r="AV50" s="44">
        <v>1</v>
      </c>
      <c r="AW50" s="44" t="s">
        <v>625</v>
      </c>
      <c r="AX50" s="44" t="s">
        <v>625</v>
      </c>
      <c r="AY50" s="44" t="s">
        <v>115</v>
      </c>
      <c r="AZ50" s="44" t="s">
        <v>625</v>
      </c>
      <c r="BA50" s="52" t="s">
        <v>624</v>
      </c>
      <c r="BB50" s="52" t="s">
        <v>600</v>
      </c>
      <c r="BC50" s="52" t="s">
        <v>15</v>
      </c>
      <c r="BD50" s="52" t="s">
        <v>627</v>
      </c>
      <c r="BE50" s="49" t="s">
        <v>626</v>
      </c>
    </row>
    <row r="51" spans="1:57" ht="15.75" thickBot="1">
      <c r="A51" s="107">
        <f t="shared" si="8"/>
        <v>16</v>
      </c>
      <c r="B51" s="108">
        <f t="shared" si="7"/>
      </c>
      <c r="C51" s="109">
        <f>IF(C17="","",VLOOKUP(C17,AF2:AN300,2,FALSE))</f>
      </c>
      <c r="D51" s="102">
        <f t="shared" si="9"/>
        <v>0</v>
      </c>
      <c r="E51" s="102">
        <f t="shared" si="10"/>
        <v>0</v>
      </c>
      <c r="F51" s="102">
        <f t="shared" si="16"/>
        <v>0</v>
      </c>
      <c r="G51" s="102">
        <f t="shared" si="11"/>
        <v>0</v>
      </c>
      <c r="H51" s="102">
        <f t="shared" si="12"/>
        <v>0</v>
      </c>
      <c r="I51" s="102">
        <f t="shared" si="13"/>
        <v>0</v>
      </c>
      <c r="J51" s="28"/>
      <c r="K51" s="29"/>
      <c r="L51" s="29"/>
      <c r="M51" s="29"/>
      <c r="N51" s="29"/>
      <c r="O51" s="30"/>
      <c r="P51" s="110">
        <f t="shared" si="14"/>
      </c>
      <c r="Q51" s="23"/>
      <c r="R51" s="16"/>
      <c r="S51" s="16"/>
      <c r="T51" s="24"/>
      <c r="U51" s="117"/>
      <c r="V51" s="118"/>
      <c r="W51" s="111">
        <f t="shared" si="15"/>
      </c>
      <c r="Z51" s="90" t="s">
        <v>343</v>
      </c>
      <c r="AA51" s="39">
        <v>4</v>
      </c>
      <c r="AB51" s="39" t="s">
        <v>71</v>
      </c>
      <c r="AC51" s="39" t="s">
        <v>342</v>
      </c>
      <c r="AD51" s="3"/>
      <c r="AE51" s="51" t="s">
        <v>543</v>
      </c>
      <c r="AF51" s="1" t="s">
        <v>151</v>
      </c>
      <c r="AG51" s="1">
        <v>120000</v>
      </c>
      <c r="AH51" s="1">
        <v>6</v>
      </c>
      <c r="AI51" s="1">
        <v>3</v>
      </c>
      <c r="AJ51" s="1">
        <v>4</v>
      </c>
      <c r="AK51" s="1">
        <v>7</v>
      </c>
      <c r="AL51" s="1" t="s">
        <v>436</v>
      </c>
      <c r="AS51" s="50" t="s">
        <v>110</v>
      </c>
      <c r="AT51" s="50" t="s">
        <v>495</v>
      </c>
      <c r="AU51" s="1" t="s">
        <v>255</v>
      </c>
      <c r="AV51" s="44">
        <v>16</v>
      </c>
      <c r="AW51" s="44" t="s">
        <v>115</v>
      </c>
      <c r="AX51" s="44" t="s">
        <v>625</v>
      </c>
      <c r="AY51" s="44" t="s">
        <v>625</v>
      </c>
      <c r="AZ51" s="44" t="s">
        <v>625</v>
      </c>
      <c r="BA51" s="52" t="s">
        <v>624</v>
      </c>
      <c r="BB51" s="52" t="s">
        <v>600</v>
      </c>
      <c r="BC51" s="52" t="s">
        <v>15</v>
      </c>
      <c r="BD51" s="52" t="s">
        <v>627</v>
      </c>
      <c r="BE51" s="49" t="s">
        <v>626</v>
      </c>
    </row>
    <row r="52" spans="26:57" ht="12.75">
      <c r="Z52" s="90" t="s">
        <v>346</v>
      </c>
      <c r="AA52" s="39">
        <v>4</v>
      </c>
      <c r="AB52" s="39" t="s">
        <v>71</v>
      </c>
      <c r="AC52" s="39" t="s">
        <v>418</v>
      </c>
      <c r="AD52" s="3"/>
      <c r="AE52" s="51" t="s">
        <v>543</v>
      </c>
      <c r="AF52" s="1" t="s">
        <v>573</v>
      </c>
      <c r="AG52" s="1">
        <v>130000</v>
      </c>
      <c r="AH52" s="1">
        <v>7</v>
      </c>
      <c r="AI52" s="1">
        <v>3</v>
      </c>
      <c r="AJ52" s="1">
        <v>4</v>
      </c>
      <c r="AK52" s="1">
        <v>8</v>
      </c>
      <c r="AL52" s="1" t="s">
        <v>152</v>
      </c>
      <c r="AS52" s="50" t="s">
        <v>110</v>
      </c>
      <c r="AT52" s="50" t="s">
        <v>496</v>
      </c>
      <c r="AU52" s="1" t="s">
        <v>256</v>
      </c>
      <c r="AV52" s="44">
        <v>2</v>
      </c>
      <c r="AW52" s="44" t="s">
        <v>115</v>
      </c>
      <c r="AX52" s="44" t="s">
        <v>115</v>
      </c>
      <c r="AY52" s="44" t="s">
        <v>625</v>
      </c>
      <c r="AZ52" s="44" t="s">
        <v>625</v>
      </c>
      <c r="BA52" s="52" t="s">
        <v>624</v>
      </c>
      <c r="BB52" s="52" t="s">
        <v>600</v>
      </c>
      <c r="BC52" s="52" t="s">
        <v>15</v>
      </c>
      <c r="BD52" s="52" t="s">
        <v>627</v>
      </c>
      <c r="BE52" s="49" t="s">
        <v>626</v>
      </c>
    </row>
    <row r="53" spans="26:57" ht="12.75">
      <c r="Z53" s="90" t="s">
        <v>350</v>
      </c>
      <c r="AA53" s="39">
        <v>5</v>
      </c>
      <c r="AB53" s="39" t="s">
        <v>71</v>
      </c>
      <c r="AC53" s="39" t="s">
        <v>153</v>
      </c>
      <c r="AD53" s="3"/>
      <c r="AE53" s="51" t="s">
        <v>543</v>
      </c>
      <c r="AF53" s="1" t="s">
        <v>154</v>
      </c>
      <c r="AG53" s="1">
        <v>140000</v>
      </c>
      <c r="AH53" s="1">
        <v>7</v>
      </c>
      <c r="AI53" s="1">
        <v>3</v>
      </c>
      <c r="AJ53" s="1">
        <v>4</v>
      </c>
      <c r="AK53" s="1">
        <v>7</v>
      </c>
      <c r="AL53" s="1" t="s">
        <v>604</v>
      </c>
      <c r="AS53" s="50" t="s">
        <v>110</v>
      </c>
      <c r="AT53" s="50" t="s">
        <v>497</v>
      </c>
      <c r="AU53" s="1" t="s">
        <v>257</v>
      </c>
      <c r="AV53" s="44">
        <v>2</v>
      </c>
      <c r="AW53" s="44" t="s">
        <v>115</v>
      </c>
      <c r="AX53" s="44" t="s">
        <v>625</v>
      </c>
      <c r="AY53" s="44" t="s">
        <v>115</v>
      </c>
      <c r="AZ53" s="44" t="s">
        <v>625</v>
      </c>
      <c r="BA53" s="52" t="s">
        <v>624</v>
      </c>
      <c r="BB53" s="52" t="s">
        <v>600</v>
      </c>
      <c r="BC53" s="52" t="s">
        <v>15</v>
      </c>
      <c r="BD53" s="52" t="s">
        <v>627</v>
      </c>
      <c r="BE53" s="49" t="s">
        <v>626</v>
      </c>
    </row>
    <row r="54" spans="26:57" ht="13.5" hidden="1" thickBot="1">
      <c r="Z54" s="39" t="s">
        <v>335</v>
      </c>
      <c r="AA54" s="39">
        <v>8</v>
      </c>
      <c r="AB54" s="39" t="s">
        <v>71</v>
      </c>
      <c r="AC54" s="39" t="s">
        <v>420</v>
      </c>
      <c r="AD54" s="3"/>
      <c r="AE54" s="51" t="s">
        <v>543</v>
      </c>
      <c r="AF54" s="1" t="s">
        <v>155</v>
      </c>
      <c r="AG54" s="2">
        <v>170000</v>
      </c>
      <c r="AH54" s="3">
        <v>8</v>
      </c>
      <c r="AI54" s="3">
        <v>3</v>
      </c>
      <c r="AJ54" s="3">
        <v>4</v>
      </c>
      <c r="AK54" s="1">
        <v>7</v>
      </c>
      <c r="AL54" s="4" t="s">
        <v>424</v>
      </c>
      <c r="AS54" s="50" t="s">
        <v>110</v>
      </c>
      <c r="AT54" s="50" t="s">
        <v>498</v>
      </c>
      <c r="AU54" s="1" t="s">
        <v>258</v>
      </c>
      <c r="AV54" s="44">
        <v>2</v>
      </c>
      <c r="AW54" s="44" t="s">
        <v>115</v>
      </c>
      <c r="AX54" s="44" t="s">
        <v>625</v>
      </c>
      <c r="AY54" s="44" t="s">
        <v>115</v>
      </c>
      <c r="AZ54" s="44" t="s">
        <v>625</v>
      </c>
      <c r="BA54" s="52" t="s">
        <v>624</v>
      </c>
      <c r="BB54" s="52" t="s">
        <v>600</v>
      </c>
      <c r="BC54" s="52" t="s">
        <v>15</v>
      </c>
      <c r="BD54" s="52" t="s">
        <v>627</v>
      </c>
      <c r="BE54" s="49" t="s">
        <v>626</v>
      </c>
    </row>
    <row r="55" spans="6:57" ht="13.5" hidden="1" thickBot="1">
      <c r="F55" s="172" t="s">
        <v>598</v>
      </c>
      <c r="G55" s="170"/>
      <c r="H55" s="170" t="s">
        <v>599</v>
      </c>
      <c r="I55" s="171"/>
      <c r="J55" s="112">
        <v>1</v>
      </c>
      <c r="K55" s="69">
        <v>2</v>
      </c>
      <c r="L55" s="69">
        <v>3</v>
      </c>
      <c r="M55" s="69">
        <v>4</v>
      </c>
      <c r="N55" s="69">
        <v>5</v>
      </c>
      <c r="O55" s="70">
        <v>6</v>
      </c>
      <c r="Z55" s="90" t="s">
        <v>202</v>
      </c>
      <c r="AA55" s="39">
        <v>3</v>
      </c>
      <c r="AB55" s="39" t="s">
        <v>71</v>
      </c>
      <c r="AC55" s="39" t="s">
        <v>156</v>
      </c>
      <c r="AD55" s="3"/>
      <c r="AE55" s="51" t="s">
        <v>543</v>
      </c>
      <c r="AF55" s="1" t="s">
        <v>157</v>
      </c>
      <c r="AG55" s="2">
        <v>210000</v>
      </c>
      <c r="AH55" s="3">
        <v>7</v>
      </c>
      <c r="AI55" s="3">
        <v>3</v>
      </c>
      <c r="AJ55" s="3">
        <v>4</v>
      </c>
      <c r="AK55" s="1">
        <v>7</v>
      </c>
      <c r="AL55" s="4" t="s">
        <v>437</v>
      </c>
      <c r="AS55" s="50" t="s">
        <v>110</v>
      </c>
      <c r="AT55" s="50" t="s">
        <v>499</v>
      </c>
      <c r="AU55" s="1" t="s">
        <v>259</v>
      </c>
      <c r="AV55" s="44">
        <v>2</v>
      </c>
      <c r="AW55" s="44" t="s">
        <v>115</v>
      </c>
      <c r="AX55" s="44" t="s">
        <v>115</v>
      </c>
      <c r="AY55" s="44" t="s">
        <v>625</v>
      </c>
      <c r="AZ55" s="44" t="s">
        <v>625</v>
      </c>
      <c r="BA55" s="52" t="s">
        <v>624</v>
      </c>
      <c r="BB55" s="52" t="s">
        <v>600</v>
      </c>
      <c r="BC55" s="52" t="s">
        <v>15</v>
      </c>
      <c r="BD55" s="52" t="s">
        <v>627</v>
      </c>
      <c r="BE55" s="49" t="s">
        <v>626</v>
      </c>
    </row>
    <row r="56" spans="6:57" ht="13.5" hidden="1" thickBot="1">
      <c r="F56" s="173">
        <f>IF(B36="","",VLOOKUP(B36,AF2:AO300,8,FALSE))</f>
      </c>
      <c r="G56" s="174"/>
      <c r="H56" s="174">
        <f>IF(B36="","",VLOOKUP(B36,AF2:AO300,9,FALSE))</f>
      </c>
      <c r="I56" s="185"/>
      <c r="J56" s="113" t="e">
        <f>VLOOKUP(B36,comp1,VLOOKUP(J36,name2,2,FALSE),FALSE)</f>
        <v>#N/A</v>
      </c>
      <c r="K56" s="113" t="e">
        <f aca="true" t="shared" si="17" ref="K56:K71">VLOOKUP(B36,comp1,VLOOKUP(K36,name2,2,FALSE),FALSE)</f>
        <v>#N/A</v>
      </c>
      <c r="L56" s="113" t="e">
        <f aca="true" t="shared" si="18" ref="L56:L71">VLOOKUP(B36,comp1,VLOOKUP(L36,name2,2,FALSE),FALSE)</f>
        <v>#N/A</v>
      </c>
      <c r="M56" s="113" t="e">
        <f aca="true" t="shared" si="19" ref="M56:M71">VLOOKUP(B36,comp1,VLOOKUP(M36,name2,2,FALSE),FALSE)</f>
        <v>#N/A</v>
      </c>
      <c r="N56" s="113" t="e">
        <f aca="true" t="shared" si="20" ref="N56:N71">VLOOKUP(B36,comp1,VLOOKUP(N36,name2,2,FALSE),FALSE)</f>
        <v>#N/A</v>
      </c>
      <c r="O56" s="113" t="e">
        <f aca="true" t="shared" si="21" ref="O56:O71">VLOOKUP(B36,comp1,VLOOKUP(O36,name2,2,FALSE),FALSE)</f>
        <v>#N/A</v>
      </c>
      <c r="Z56" s="90" t="s">
        <v>605</v>
      </c>
      <c r="AA56" s="39">
        <v>3</v>
      </c>
      <c r="AB56" s="39" t="s">
        <v>69</v>
      </c>
      <c r="AC56" s="39" t="s">
        <v>422</v>
      </c>
      <c r="AD56" s="3"/>
      <c r="AE56" s="51" t="s">
        <v>543</v>
      </c>
      <c r="AF56" s="6" t="s">
        <v>158</v>
      </c>
      <c r="AG56" s="2">
        <v>260000</v>
      </c>
      <c r="AH56" s="3">
        <v>7</v>
      </c>
      <c r="AI56" s="3">
        <v>4</v>
      </c>
      <c r="AJ56" s="3">
        <v>4</v>
      </c>
      <c r="AK56" s="1">
        <v>8</v>
      </c>
      <c r="AL56" s="4" t="s">
        <v>448</v>
      </c>
      <c r="AS56" s="51" t="s">
        <v>113</v>
      </c>
      <c r="AT56" s="51" t="s">
        <v>500</v>
      </c>
      <c r="AU56" s="1" t="s">
        <v>268</v>
      </c>
      <c r="AV56" s="44">
        <v>16</v>
      </c>
      <c r="AW56" s="44" t="s">
        <v>115</v>
      </c>
      <c r="AX56" s="44" t="s">
        <v>625</v>
      </c>
      <c r="AY56" s="44" t="s">
        <v>625</v>
      </c>
      <c r="AZ56" s="44" t="s">
        <v>625</v>
      </c>
      <c r="BA56" s="52" t="s">
        <v>624</v>
      </c>
      <c r="BB56" s="52" t="s">
        <v>600</v>
      </c>
      <c r="BC56" s="52" t="s">
        <v>15</v>
      </c>
      <c r="BD56" s="52" t="s">
        <v>627</v>
      </c>
      <c r="BE56" s="49" t="s">
        <v>626</v>
      </c>
    </row>
    <row r="57" spans="6:57" ht="13.5" hidden="1" thickBot="1">
      <c r="F57" s="181">
        <f>IF(B37="","",VLOOKUP(B37,AF2:AO300,8,FALSE))</f>
      </c>
      <c r="G57" s="182"/>
      <c r="H57" s="182">
        <f>IF(B37="","",VLOOKUP(B37,AF2:AO300,9,FALSE))</f>
      </c>
      <c r="I57" s="186"/>
      <c r="J57" s="113" t="e">
        <f aca="true" t="shared" si="22" ref="J57:J71">VLOOKUP(B37,comp1,VLOOKUP(J37,name2,2,FALSE),FALSE)</f>
        <v>#N/A</v>
      </c>
      <c r="K57" s="113" t="e">
        <f t="shared" si="17"/>
        <v>#N/A</v>
      </c>
      <c r="L57" s="113" t="e">
        <f t="shared" si="18"/>
        <v>#N/A</v>
      </c>
      <c r="M57" s="113" t="e">
        <f t="shared" si="19"/>
        <v>#N/A</v>
      </c>
      <c r="N57" s="113" t="e">
        <f t="shared" si="20"/>
        <v>#N/A</v>
      </c>
      <c r="O57" s="113" t="e">
        <f t="shared" si="21"/>
        <v>#N/A</v>
      </c>
      <c r="Z57" s="90" t="s">
        <v>432</v>
      </c>
      <c r="AA57" s="39">
        <v>5</v>
      </c>
      <c r="AB57" s="39" t="s">
        <v>69</v>
      </c>
      <c r="AC57" s="39" t="s">
        <v>344</v>
      </c>
      <c r="AD57" s="3"/>
      <c r="AE57" s="51" t="s">
        <v>543</v>
      </c>
      <c r="AF57" s="1" t="s">
        <v>99</v>
      </c>
      <c r="AG57" s="5">
        <v>430000</v>
      </c>
      <c r="AH57" s="3">
        <v>6</v>
      </c>
      <c r="AI57" s="3">
        <v>6</v>
      </c>
      <c r="AJ57" s="3">
        <v>3</v>
      </c>
      <c r="AK57" s="1">
        <v>10</v>
      </c>
      <c r="AL57" s="4" t="s">
        <v>400</v>
      </c>
      <c r="AS57" s="51" t="s">
        <v>113</v>
      </c>
      <c r="AT57" s="51" t="s">
        <v>501</v>
      </c>
      <c r="AU57" s="1" t="s">
        <v>269</v>
      </c>
      <c r="AV57" s="44">
        <v>2</v>
      </c>
      <c r="AW57" s="44" t="s">
        <v>115</v>
      </c>
      <c r="AX57" s="44" t="s">
        <v>625</v>
      </c>
      <c r="AY57" s="44" t="s">
        <v>625</v>
      </c>
      <c r="AZ57" s="44" t="s">
        <v>115</v>
      </c>
      <c r="BA57" s="52" t="s">
        <v>624</v>
      </c>
      <c r="BB57" s="52" t="s">
        <v>600</v>
      </c>
      <c r="BC57" s="52" t="s">
        <v>15</v>
      </c>
      <c r="BD57" s="52" t="s">
        <v>627</v>
      </c>
      <c r="BE57" s="49" t="s">
        <v>626</v>
      </c>
    </row>
    <row r="58" spans="6:57" ht="13.5" hidden="1" thickBot="1">
      <c r="F58" s="181">
        <f>IF(B38="","",VLOOKUP(B38,AF2:AO300,8,FALSE))</f>
      </c>
      <c r="G58" s="182"/>
      <c r="H58" s="182">
        <f>IF(B38="","",VLOOKUP(B38,AF2:AO300,9,FALSE))</f>
      </c>
      <c r="I58" s="186"/>
      <c r="J58" s="113" t="e">
        <f t="shared" si="22"/>
        <v>#N/A</v>
      </c>
      <c r="K58" s="113" t="e">
        <f t="shared" si="17"/>
        <v>#N/A</v>
      </c>
      <c r="L58" s="113" t="e">
        <f t="shared" si="18"/>
        <v>#N/A</v>
      </c>
      <c r="M58" s="113" t="e">
        <f t="shared" si="19"/>
        <v>#N/A</v>
      </c>
      <c r="N58" s="113" t="e">
        <f t="shared" si="20"/>
        <v>#N/A</v>
      </c>
      <c r="O58" s="113" t="e">
        <f t="shared" si="21"/>
        <v>#N/A</v>
      </c>
      <c r="Z58" s="90" t="s">
        <v>364</v>
      </c>
      <c r="AA58" s="39">
        <v>4</v>
      </c>
      <c r="AB58" s="39" t="s">
        <v>69</v>
      </c>
      <c r="AC58" s="39" t="s">
        <v>345</v>
      </c>
      <c r="AD58" s="3"/>
      <c r="AE58" s="51" t="s">
        <v>108</v>
      </c>
      <c r="AF58" s="1" t="s">
        <v>159</v>
      </c>
      <c r="AG58" s="1">
        <v>70000</v>
      </c>
      <c r="AH58" s="1">
        <v>4</v>
      </c>
      <c r="AI58" s="1">
        <v>3</v>
      </c>
      <c r="AJ58" s="1">
        <v>2</v>
      </c>
      <c r="AK58" s="1">
        <v>9</v>
      </c>
      <c r="AL58" s="1" t="s">
        <v>137</v>
      </c>
      <c r="AM58" s="1" t="s">
        <v>77</v>
      </c>
      <c r="AN58" s="1" t="s">
        <v>65</v>
      </c>
      <c r="AO58" s="1"/>
      <c r="AS58" s="51" t="s">
        <v>113</v>
      </c>
      <c r="AT58" s="51" t="s">
        <v>502</v>
      </c>
      <c r="AU58" s="1" t="s">
        <v>270</v>
      </c>
      <c r="AV58" s="44">
        <v>2</v>
      </c>
      <c r="AW58" s="44" t="s">
        <v>115</v>
      </c>
      <c r="AX58" s="44" t="s">
        <v>115</v>
      </c>
      <c r="AY58" s="44" t="s">
        <v>625</v>
      </c>
      <c r="AZ58" s="44" t="s">
        <v>625</v>
      </c>
      <c r="BA58" s="52" t="s">
        <v>624</v>
      </c>
      <c r="BB58" s="52" t="s">
        <v>600</v>
      </c>
      <c r="BC58" s="52" t="s">
        <v>15</v>
      </c>
      <c r="BD58" s="52" t="s">
        <v>627</v>
      </c>
      <c r="BE58" s="49" t="s">
        <v>626</v>
      </c>
    </row>
    <row r="59" spans="6:57" ht="13.5" hidden="1" thickBot="1">
      <c r="F59" s="181">
        <f>IF(B39="","",VLOOKUP(B39,AF2:AO300,8,FALSE))</f>
      </c>
      <c r="G59" s="182"/>
      <c r="H59" s="182">
        <f>IF(B39="","",VLOOKUP(B39,AF2:AO300,9,FALSE))</f>
      </c>
      <c r="I59" s="186"/>
      <c r="J59" s="113" t="e">
        <f t="shared" si="22"/>
        <v>#N/A</v>
      </c>
      <c r="K59" s="113" t="e">
        <f t="shared" si="17"/>
        <v>#N/A</v>
      </c>
      <c r="L59" s="113" t="e">
        <f t="shared" si="18"/>
        <v>#N/A</v>
      </c>
      <c r="M59" s="113" t="e">
        <f t="shared" si="19"/>
        <v>#N/A</v>
      </c>
      <c r="N59" s="113" t="e">
        <f t="shared" si="20"/>
        <v>#N/A</v>
      </c>
      <c r="O59" s="113" t="e">
        <f t="shared" si="21"/>
        <v>#N/A</v>
      </c>
      <c r="Z59" s="90" t="s">
        <v>409</v>
      </c>
      <c r="AA59" s="39">
        <v>11</v>
      </c>
      <c r="AB59" s="39" t="s">
        <v>69</v>
      </c>
      <c r="AC59" s="39" t="s">
        <v>346</v>
      </c>
      <c r="AD59" s="3"/>
      <c r="AE59" s="51" t="s">
        <v>108</v>
      </c>
      <c r="AF59" s="1" t="s">
        <v>160</v>
      </c>
      <c r="AG59" s="1">
        <v>80000</v>
      </c>
      <c r="AH59" s="1">
        <v>6</v>
      </c>
      <c r="AI59" s="1">
        <v>3</v>
      </c>
      <c r="AJ59" s="1">
        <v>3</v>
      </c>
      <c r="AK59" s="1">
        <v>8</v>
      </c>
      <c r="AL59" s="1" t="s">
        <v>161</v>
      </c>
      <c r="AM59" s="1" t="s">
        <v>68</v>
      </c>
      <c r="AN59" s="1" t="s">
        <v>69</v>
      </c>
      <c r="AO59" s="1"/>
      <c r="AS59" s="51" t="s">
        <v>113</v>
      </c>
      <c r="AT59" s="51" t="s">
        <v>503</v>
      </c>
      <c r="AU59" s="1" t="s">
        <v>271</v>
      </c>
      <c r="AV59" s="44">
        <v>2</v>
      </c>
      <c r="AW59" s="44" t="s">
        <v>115</v>
      </c>
      <c r="AX59" s="44" t="s">
        <v>625</v>
      </c>
      <c r="AY59" s="44" t="s">
        <v>115</v>
      </c>
      <c r="AZ59" s="44" t="s">
        <v>625</v>
      </c>
      <c r="BA59" s="52" t="s">
        <v>624</v>
      </c>
      <c r="BB59" s="52" t="s">
        <v>600</v>
      </c>
      <c r="BC59" s="52" t="s">
        <v>15</v>
      </c>
      <c r="BD59" s="52" t="s">
        <v>627</v>
      </c>
      <c r="BE59" s="49" t="s">
        <v>626</v>
      </c>
    </row>
    <row r="60" spans="6:57" ht="13.5" hidden="1" thickBot="1">
      <c r="F60" s="181">
        <f>IF(B40="","",VLOOKUP(B40,AF2:AO300,8,FALSE))</f>
      </c>
      <c r="G60" s="182"/>
      <c r="H60" s="182">
        <f>IF(B40="","",VLOOKUP(B40,AF2:AO300,9,FALSE))</f>
      </c>
      <c r="I60" s="186"/>
      <c r="J60" s="113" t="e">
        <f t="shared" si="22"/>
        <v>#N/A</v>
      </c>
      <c r="K60" s="113" t="e">
        <f t="shared" si="17"/>
        <v>#N/A</v>
      </c>
      <c r="L60" s="113" t="e">
        <f t="shared" si="18"/>
        <v>#N/A</v>
      </c>
      <c r="M60" s="113" t="e">
        <f t="shared" si="19"/>
        <v>#N/A</v>
      </c>
      <c r="N60" s="113" t="e">
        <f t="shared" si="20"/>
        <v>#N/A</v>
      </c>
      <c r="O60" s="113" t="e">
        <f t="shared" si="21"/>
        <v>#N/A</v>
      </c>
      <c r="Z60" s="90" t="s">
        <v>617</v>
      </c>
      <c r="AA60" s="39">
        <v>3</v>
      </c>
      <c r="AB60" s="39" t="s">
        <v>69</v>
      </c>
      <c r="AC60" s="39" t="s">
        <v>340</v>
      </c>
      <c r="AD60" s="3"/>
      <c r="AE60" s="51" t="s">
        <v>108</v>
      </c>
      <c r="AF60" s="1" t="s">
        <v>162</v>
      </c>
      <c r="AG60" s="1">
        <v>80000</v>
      </c>
      <c r="AH60" s="1">
        <v>5</v>
      </c>
      <c r="AI60" s="1">
        <v>3</v>
      </c>
      <c r="AJ60" s="1">
        <v>3</v>
      </c>
      <c r="AK60" s="1">
        <v>9</v>
      </c>
      <c r="AL60" s="1" t="s">
        <v>163</v>
      </c>
      <c r="AM60" s="1" t="s">
        <v>77</v>
      </c>
      <c r="AN60" s="1" t="s">
        <v>65</v>
      </c>
      <c r="AO60" s="1"/>
      <c r="AS60" s="51" t="s">
        <v>113</v>
      </c>
      <c r="AT60" s="51" t="s">
        <v>504</v>
      </c>
      <c r="AU60" s="1" t="s">
        <v>272</v>
      </c>
      <c r="AV60" s="44">
        <v>2</v>
      </c>
      <c r="AW60" s="44" t="s">
        <v>115</v>
      </c>
      <c r="AX60" s="44" t="s">
        <v>625</v>
      </c>
      <c r="AY60" s="44" t="s">
        <v>115</v>
      </c>
      <c r="AZ60" s="44" t="s">
        <v>625</v>
      </c>
      <c r="BA60" s="52" t="s">
        <v>624</v>
      </c>
      <c r="BB60" s="52" t="s">
        <v>600</v>
      </c>
      <c r="BC60" s="52" t="s">
        <v>15</v>
      </c>
      <c r="BD60" s="52" t="s">
        <v>627</v>
      </c>
      <c r="BE60" s="49" t="s">
        <v>626</v>
      </c>
    </row>
    <row r="61" spans="6:57" ht="13.5" hidden="1" thickBot="1">
      <c r="F61" s="181">
        <f>IF(B41="","",VLOOKUP(B41,AF2:AO300,8,FALSE))</f>
      </c>
      <c r="G61" s="182"/>
      <c r="H61" s="182">
        <f>IF(B41="","",VLOOKUP(B41,AF2:AO300,9,FALSE))</f>
      </c>
      <c r="I61" s="186"/>
      <c r="J61" s="113" t="e">
        <f t="shared" si="22"/>
        <v>#N/A</v>
      </c>
      <c r="K61" s="113" t="e">
        <f t="shared" si="17"/>
        <v>#N/A</v>
      </c>
      <c r="L61" s="113" t="e">
        <f t="shared" si="18"/>
        <v>#N/A</v>
      </c>
      <c r="M61" s="113" t="e">
        <f t="shared" si="19"/>
        <v>#N/A</v>
      </c>
      <c r="N61" s="113" t="e">
        <f t="shared" si="20"/>
        <v>#N/A</v>
      </c>
      <c r="O61" s="113" t="e">
        <f t="shared" si="21"/>
        <v>#N/A</v>
      </c>
      <c r="Z61" s="90" t="s">
        <v>174</v>
      </c>
      <c r="AA61" s="39">
        <v>5</v>
      </c>
      <c r="AB61" s="39" t="s">
        <v>69</v>
      </c>
      <c r="AC61" s="39" t="s">
        <v>360</v>
      </c>
      <c r="AE61" s="51" t="s">
        <v>108</v>
      </c>
      <c r="AF61" s="1" t="s">
        <v>164</v>
      </c>
      <c r="AG61" s="1">
        <v>90000</v>
      </c>
      <c r="AH61" s="1">
        <v>5</v>
      </c>
      <c r="AI61" s="1">
        <v>3</v>
      </c>
      <c r="AJ61" s="1">
        <v>2</v>
      </c>
      <c r="AK61" s="1">
        <v>8</v>
      </c>
      <c r="AL61" s="1" t="s">
        <v>618</v>
      </c>
      <c r="AM61" s="1" t="s">
        <v>77</v>
      </c>
      <c r="AN61" s="1" t="s">
        <v>65</v>
      </c>
      <c r="AO61" s="1"/>
      <c r="AS61" s="51" t="s">
        <v>113</v>
      </c>
      <c r="AT61" s="51" t="s">
        <v>505</v>
      </c>
      <c r="AU61" s="1" t="s">
        <v>273</v>
      </c>
      <c r="AV61" s="44">
        <v>1</v>
      </c>
      <c r="AW61" s="44" t="s">
        <v>625</v>
      </c>
      <c r="AX61" s="44" t="s">
        <v>625</v>
      </c>
      <c r="AY61" s="44" t="s">
        <v>115</v>
      </c>
      <c r="AZ61" s="44" t="s">
        <v>625</v>
      </c>
      <c r="BA61" s="52" t="s">
        <v>624</v>
      </c>
      <c r="BB61" s="52" t="s">
        <v>600</v>
      </c>
      <c r="BC61" s="52" t="s">
        <v>15</v>
      </c>
      <c r="BD61" s="52" t="s">
        <v>627</v>
      </c>
      <c r="BE61" s="49" t="s">
        <v>626</v>
      </c>
    </row>
    <row r="62" spans="6:57" ht="13.5" hidden="1" thickBot="1">
      <c r="F62" s="181">
        <f>IF(B42="","",VLOOKUP(B42,AF2:AO300,8,FALSE))</f>
      </c>
      <c r="G62" s="182"/>
      <c r="H62" s="182">
        <f>IF(B42="","",VLOOKUP(B42,AF2:AO300,9,FALSE))</f>
      </c>
      <c r="I62" s="186"/>
      <c r="J62" s="113" t="e">
        <f t="shared" si="22"/>
        <v>#N/A</v>
      </c>
      <c r="K62" s="113" t="e">
        <f t="shared" si="17"/>
        <v>#N/A</v>
      </c>
      <c r="L62" s="113" t="e">
        <f t="shared" si="18"/>
        <v>#N/A</v>
      </c>
      <c r="M62" s="113" t="e">
        <f t="shared" si="19"/>
        <v>#N/A</v>
      </c>
      <c r="N62" s="113" t="e">
        <f t="shared" si="20"/>
        <v>#N/A</v>
      </c>
      <c r="O62" s="113" t="e">
        <f t="shared" si="21"/>
        <v>#N/A</v>
      </c>
      <c r="Z62" s="90" t="s">
        <v>383</v>
      </c>
      <c r="AA62" s="39">
        <v>6</v>
      </c>
      <c r="AB62" s="39" t="s">
        <v>69</v>
      </c>
      <c r="AC62" s="39" t="s">
        <v>364</v>
      </c>
      <c r="AE62" s="51" t="s">
        <v>108</v>
      </c>
      <c r="AF62" s="1" t="s">
        <v>165</v>
      </c>
      <c r="AG62" s="1">
        <v>160000</v>
      </c>
      <c r="AH62" s="1">
        <v>4</v>
      </c>
      <c r="AI62" s="1">
        <v>7</v>
      </c>
      <c r="AJ62" s="1">
        <v>1</v>
      </c>
      <c r="AK62" s="1">
        <v>10</v>
      </c>
      <c r="AL62" s="1" t="s">
        <v>449</v>
      </c>
      <c r="AM62" s="1" t="s">
        <v>115</v>
      </c>
      <c r="AN62" s="1" t="s">
        <v>87</v>
      </c>
      <c r="AO62" s="1"/>
      <c r="AS62" s="51" t="s">
        <v>116</v>
      </c>
      <c r="AT62" s="51" t="s">
        <v>506</v>
      </c>
      <c r="AU62" s="1" t="s">
        <v>282</v>
      </c>
      <c r="AV62" s="44">
        <v>16</v>
      </c>
      <c r="AW62" s="44" t="s">
        <v>115</v>
      </c>
      <c r="AX62" s="44" t="s">
        <v>625</v>
      </c>
      <c r="AY62" s="44" t="s">
        <v>625</v>
      </c>
      <c r="AZ62" s="44" t="s">
        <v>625</v>
      </c>
      <c r="BA62" s="52" t="s">
        <v>624</v>
      </c>
      <c r="BB62" s="52" t="s">
        <v>600</v>
      </c>
      <c r="BC62" s="52" t="s">
        <v>15</v>
      </c>
      <c r="BD62" s="52" t="s">
        <v>627</v>
      </c>
      <c r="BE62" s="49" t="s">
        <v>115</v>
      </c>
    </row>
    <row r="63" spans="6:57" ht="13.5" hidden="1" thickBot="1">
      <c r="F63" s="181">
        <f>IF(B43="","",VLOOKUP(B43,AF2:AO300,8,FALSE))</f>
      </c>
      <c r="G63" s="182"/>
      <c r="H63" s="182">
        <f>IF(B43="","",VLOOKUP(B43,AF2:AO300,9,FALSE))</f>
      </c>
      <c r="I63" s="186"/>
      <c r="J63" s="113" t="e">
        <f t="shared" si="22"/>
        <v>#N/A</v>
      </c>
      <c r="K63" s="113" t="e">
        <f t="shared" si="17"/>
        <v>#N/A</v>
      </c>
      <c r="L63" s="113" t="e">
        <f t="shared" si="18"/>
        <v>#N/A</v>
      </c>
      <c r="M63" s="113" t="e">
        <f t="shared" si="19"/>
        <v>#N/A</v>
      </c>
      <c r="N63" s="113" t="e">
        <f t="shared" si="20"/>
        <v>#N/A</v>
      </c>
      <c r="O63" s="113" t="e">
        <f t="shared" si="21"/>
        <v>#N/A</v>
      </c>
      <c r="Z63" s="90" t="s">
        <v>402</v>
      </c>
      <c r="AA63" s="39">
        <v>6</v>
      </c>
      <c r="AB63" s="39" t="s">
        <v>69</v>
      </c>
      <c r="AC63" s="39" t="s">
        <v>371</v>
      </c>
      <c r="AE63" s="51" t="s">
        <v>108</v>
      </c>
      <c r="AF63" s="1" t="s">
        <v>166</v>
      </c>
      <c r="AG63" s="1">
        <v>70000</v>
      </c>
      <c r="AH63" s="1">
        <v>4</v>
      </c>
      <c r="AI63" s="1">
        <v>3</v>
      </c>
      <c r="AJ63" s="1">
        <v>2</v>
      </c>
      <c r="AK63" s="1">
        <v>9</v>
      </c>
      <c r="AL63" s="1" t="s">
        <v>141</v>
      </c>
      <c r="AM63" s="1" t="s">
        <v>77</v>
      </c>
      <c r="AN63" s="1" t="s">
        <v>65</v>
      </c>
      <c r="AO63" s="1"/>
      <c r="AS63" s="51" t="s">
        <v>116</v>
      </c>
      <c r="AT63" s="51" t="s">
        <v>507</v>
      </c>
      <c r="AU63" s="1" t="s">
        <v>284</v>
      </c>
      <c r="AV63" s="44">
        <v>4</v>
      </c>
      <c r="AW63" s="44" t="s">
        <v>115</v>
      </c>
      <c r="AX63" s="44" t="s">
        <v>625</v>
      </c>
      <c r="AY63" s="44" t="s">
        <v>115</v>
      </c>
      <c r="AZ63" s="44" t="s">
        <v>625</v>
      </c>
      <c r="BA63" s="52" t="s">
        <v>624</v>
      </c>
      <c r="BB63" s="52" t="s">
        <v>600</v>
      </c>
      <c r="BC63" s="52" t="s">
        <v>15</v>
      </c>
      <c r="BD63" s="52" t="s">
        <v>627</v>
      </c>
      <c r="BE63" s="49" t="s">
        <v>115</v>
      </c>
    </row>
    <row r="64" spans="6:57" ht="13.5" hidden="1" thickBot="1">
      <c r="F64" s="181">
        <f>IF(B44="","",VLOOKUP(B44,AF2:AO300,8,FALSE))</f>
      </c>
      <c r="G64" s="182"/>
      <c r="H64" s="182">
        <f>IF(B44="","",VLOOKUP(B44,AF2:AO300,9,FALSE))</f>
      </c>
      <c r="I64" s="186"/>
      <c r="J64" s="113" t="e">
        <f t="shared" si="22"/>
        <v>#N/A</v>
      </c>
      <c r="K64" s="113" t="e">
        <f t="shared" si="17"/>
        <v>#N/A</v>
      </c>
      <c r="L64" s="113" t="e">
        <f t="shared" si="18"/>
        <v>#N/A</v>
      </c>
      <c r="M64" s="113" t="e">
        <f t="shared" si="19"/>
        <v>#N/A</v>
      </c>
      <c r="N64" s="113" t="e">
        <f t="shared" si="20"/>
        <v>#N/A</v>
      </c>
      <c r="O64" s="113" t="e">
        <f t="shared" si="21"/>
        <v>#N/A</v>
      </c>
      <c r="Z64" s="90" t="s">
        <v>433</v>
      </c>
      <c r="AA64" s="39">
        <v>3</v>
      </c>
      <c r="AB64" s="39" t="s">
        <v>69</v>
      </c>
      <c r="AC64" s="39" t="s">
        <v>91</v>
      </c>
      <c r="AE64" s="51" t="s">
        <v>108</v>
      </c>
      <c r="AF64" s="1" t="s">
        <v>167</v>
      </c>
      <c r="AG64" s="1">
        <v>110000</v>
      </c>
      <c r="AH64" s="1">
        <v>5</v>
      </c>
      <c r="AI64" s="1">
        <v>3</v>
      </c>
      <c r="AJ64" s="1">
        <v>3</v>
      </c>
      <c r="AK64" s="1">
        <v>9</v>
      </c>
      <c r="AL64" s="1" t="s">
        <v>168</v>
      </c>
      <c r="AS64" s="51" t="s">
        <v>116</v>
      </c>
      <c r="AT64" s="51" t="s">
        <v>508</v>
      </c>
      <c r="AU64" s="1" t="s">
        <v>285</v>
      </c>
      <c r="AV64" s="44">
        <v>4</v>
      </c>
      <c r="AW64" s="44" t="s">
        <v>115</v>
      </c>
      <c r="AX64" s="44" t="s">
        <v>625</v>
      </c>
      <c r="AY64" s="44" t="s">
        <v>115</v>
      </c>
      <c r="AZ64" s="44" t="s">
        <v>625</v>
      </c>
      <c r="BA64" s="52" t="s">
        <v>624</v>
      </c>
      <c r="BB64" s="52" t="s">
        <v>600</v>
      </c>
      <c r="BC64" s="52" t="s">
        <v>15</v>
      </c>
      <c r="BD64" s="52" t="s">
        <v>627</v>
      </c>
      <c r="BE64" s="49" t="s">
        <v>115</v>
      </c>
    </row>
    <row r="65" spans="6:57" ht="13.5" hidden="1" thickBot="1">
      <c r="F65" s="181">
        <f>IF(B45="","",VLOOKUP(B45,AF2:AO300,8,FALSE))</f>
      </c>
      <c r="G65" s="182"/>
      <c r="H65" s="182">
        <f>IF(B45="","",VLOOKUP(B45,AF2:AO300,9,FALSE))</f>
      </c>
      <c r="I65" s="186"/>
      <c r="J65" s="113" t="e">
        <f t="shared" si="22"/>
        <v>#N/A</v>
      </c>
      <c r="K65" s="113" t="e">
        <f t="shared" si="17"/>
        <v>#N/A</v>
      </c>
      <c r="L65" s="113" t="e">
        <f t="shared" si="18"/>
        <v>#N/A</v>
      </c>
      <c r="M65" s="113" t="e">
        <f t="shared" si="19"/>
        <v>#N/A</v>
      </c>
      <c r="N65" s="113" t="e">
        <f t="shared" si="20"/>
        <v>#N/A</v>
      </c>
      <c r="O65" s="113" t="e">
        <f t="shared" si="21"/>
        <v>#N/A</v>
      </c>
      <c r="Z65" s="90" t="s">
        <v>408</v>
      </c>
      <c r="AA65" s="39">
        <v>11</v>
      </c>
      <c r="AB65" s="39" t="s">
        <v>69</v>
      </c>
      <c r="AC65" s="39" t="s">
        <v>343</v>
      </c>
      <c r="AE65" s="51" t="s">
        <v>108</v>
      </c>
      <c r="AF65" s="1" t="s">
        <v>169</v>
      </c>
      <c r="AG65" s="1">
        <v>100000</v>
      </c>
      <c r="AH65" s="1">
        <v>4</v>
      </c>
      <c r="AI65" s="1">
        <v>3</v>
      </c>
      <c r="AJ65" s="1">
        <v>2</v>
      </c>
      <c r="AK65" s="1">
        <v>9</v>
      </c>
      <c r="AL65" s="1" t="s">
        <v>141</v>
      </c>
      <c r="AS65" s="51" t="s">
        <v>116</v>
      </c>
      <c r="AT65" s="51" t="s">
        <v>509</v>
      </c>
      <c r="AU65" s="1" t="s">
        <v>286</v>
      </c>
      <c r="AV65" s="44">
        <v>1</v>
      </c>
      <c r="AW65" s="44" t="s">
        <v>625</v>
      </c>
      <c r="AX65" s="44" t="s">
        <v>625</v>
      </c>
      <c r="AY65" s="44" t="s">
        <v>115</v>
      </c>
      <c r="AZ65" s="44" t="s">
        <v>625</v>
      </c>
      <c r="BA65" s="52" t="s">
        <v>624</v>
      </c>
      <c r="BB65" s="52" t="s">
        <v>600</v>
      </c>
      <c r="BC65" s="52" t="s">
        <v>15</v>
      </c>
      <c r="BD65" s="52" t="s">
        <v>627</v>
      </c>
      <c r="BE65" s="49" t="s">
        <v>626</v>
      </c>
    </row>
    <row r="66" spans="6:57" ht="13.5" hidden="1" thickBot="1">
      <c r="F66" s="181">
        <f>IF(B46="","",VLOOKUP(B46,AF2:AO300,8,FALSE))</f>
      </c>
      <c r="G66" s="182"/>
      <c r="H66" s="182">
        <f>IF(B46="","",VLOOKUP(B46,AF2:AO300,9,FALSE))</f>
      </c>
      <c r="I66" s="186"/>
      <c r="J66" s="113" t="e">
        <f t="shared" si="22"/>
        <v>#N/A</v>
      </c>
      <c r="K66" s="113" t="e">
        <f t="shared" si="17"/>
        <v>#N/A</v>
      </c>
      <c r="L66" s="113" t="e">
        <f t="shared" si="18"/>
        <v>#N/A</v>
      </c>
      <c r="M66" s="113" t="e">
        <f t="shared" si="19"/>
        <v>#N/A</v>
      </c>
      <c r="N66" s="113" t="e">
        <f t="shared" si="20"/>
        <v>#N/A</v>
      </c>
      <c r="O66" s="113" t="e">
        <f t="shared" si="21"/>
        <v>#N/A</v>
      </c>
      <c r="Z66" s="39" t="s">
        <v>337</v>
      </c>
      <c r="AA66" s="39">
        <v>7</v>
      </c>
      <c r="AB66" s="39" t="s">
        <v>69</v>
      </c>
      <c r="AC66" s="39" t="s">
        <v>350</v>
      </c>
      <c r="AE66" s="51" t="s">
        <v>108</v>
      </c>
      <c r="AF66" s="1" t="s">
        <v>170</v>
      </c>
      <c r="AG66" s="1">
        <v>190000</v>
      </c>
      <c r="AH66" s="1">
        <v>4</v>
      </c>
      <c r="AI66" s="1">
        <v>7</v>
      </c>
      <c r="AJ66" s="1">
        <v>1</v>
      </c>
      <c r="AK66" s="1">
        <v>10</v>
      </c>
      <c r="AL66" s="1" t="s">
        <v>450</v>
      </c>
      <c r="AS66" s="51" t="s">
        <v>118</v>
      </c>
      <c r="AT66" s="51" t="s">
        <v>510</v>
      </c>
      <c r="AU66" s="1" t="s">
        <v>293</v>
      </c>
      <c r="AV66" s="44">
        <v>16</v>
      </c>
      <c r="AW66" s="44" t="s">
        <v>625</v>
      </c>
      <c r="AX66" s="44" t="s">
        <v>115</v>
      </c>
      <c r="AY66" s="44" t="s">
        <v>625</v>
      </c>
      <c r="AZ66" s="44" t="s">
        <v>625</v>
      </c>
      <c r="BA66" s="52" t="s">
        <v>624</v>
      </c>
      <c r="BB66" s="52" t="s">
        <v>600</v>
      </c>
      <c r="BC66" s="52" t="s">
        <v>15</v>
      </c>
      <c r="BD66" s="52" t="s">
        <v>627</v>
      </c>
      <c r="BE66" s="49" t="s">
        <v>626</v>
      </c>
    </row>
    <row r="67" spans="6:57" ht="13.5" hidden="1" thickBot="1">
      <c r="F67" s="181">
        <f>IF(B47="","",VLOOKUP(B47,AF2:AO300,8,FALSE))</f>
      </c>
      <c r="G67" s="182"/>
      <c r="H67" s="182">
        <f>IF(B47="","",VLOOKUP(B47,AF2:AO300,9,FALSE))</f>
      </c>
      <c r="I67" s="186"/>
      <c r="J67" s="113" t="e">
        <f t="shared" si="22"/>
        <v>#N/A</v>
      </c>
      <c r="K67" s="113" t="e">
        <f t="shared" si="17"/>
        <v>#N/A</v>
      </c>
      <c r="L67" s="113" t="e">
        <f t="shared" si="18"/>
        <v>#N/A</v>
      </c>
      <c r="M67" s="113" t="e">
        <f t="shared" si="19"/>
        <v>#N/A</v>
      </c>
      <c r="N67" s="113" t="e">
        <f t="shared" si="20"/>
        <v>#N/A</v>
      </c>
      <c r="O67" s="113" t="e">
        <f t="shared" si="21"/>
        <v>#N/A</v>
      </c>
      <c r="Z67" s="90" t="s">
        <v>384</v>
      </c>
      <c r="AA67" s="39">
        <v>6</v>
      </c>
      <c r="AB67" s="39" t="s">
        <v>69</v>
      </c>
      <c r="AC67" s="39" t="s">
        <v>431</v>
      </c>
      <c r="AE67" s="51" t="s">
        <v>108</v>
      </c>
      <c r="AF67" s="1" t="s">
        <v>171</v>
      </c>
      <c r="AG67" s="1">
        <v>110000</v>
      </c>
      <c r="AH67" s="1">
        <v>6</v>
      </c>
      <c r="AI67" s="1">
        <v>3</v>
      </c>
      <c r="AJ67" s="1">
        <v>3</v>
      </c>
      <c r="AK67" s="1">
        <v>8</v>
      </c>
      <c r="AL67" s="1" t="s">
        <v>172</v>
      </c>
      <c r="AS67" s="51" t="s">
        <v>118</v>
      </c>
      <c r="AT67" s="51" t="s">
        <v>511</v>
      </c>
      <c r="AU67" s="1" t="s">
        <v>294</v>
      </c>
      <c r="AV67" s="44">
        <v>6</v>
      </c>
      <c r="AW67" s="44" t="s">
        <v>625</v>
      </c>
      <c r="AX67" s="44" t="s">
        <v>625</v>
      </c>
      <c r="AY67" s="44" t="s">
        <v>115</v>
      </c>
      <c r="AZ67" s="44" t="s">
        <v>625</v>
      </c>
      <c r="BA67" s="52" t="s">
        <v>624</v>
      </c>
      <c r="BB67" s="52" t="s">
        <v>600</v>
      </c>
      <c r="BC67" s="52" t="s">
        <v>15</v>
      </c>
      <c r="BD67" s="52" t="s">
        <v>627</v>
      </c>
      <c r="BE67" s="49" t="s">
        <v>626</v>
      </c>
    </row>
    <row r="68" spans="6:57" ht="13.5" hidden="1" thickBot="1">
      <c r="F68" s="181">
        <f>IF(B48="","",VLOOKUP(B48,AF2:AO300,8,FALSE))</f>
      </c>
      <c r="G68" s="182"/>
      <c r="H68" s="182">
        <f>IF(B48="","",VLOOKUP(B48,AF2:AO300,9,FALSE))</f>
      </c>
      <c r="I68" s="186"/>
      <c r="J68" s="113" t="e">
        <f t="shared" si="22"/>
        <v>#N/A</v>
      </c>
      <c r="K68" s="113" t="e">
        <f t="shared" si="17"/>
        <v>#N/A</v>
      </c>
      <c r="L68" s="113" t="e">
        <f t="shared" si="18"/>
        <v>#N/A</v>
      </c>
      <c r="M68" s="113" t="e">
        <f t="shared" si="19"/>
        <v>#N/A</v>
      </c>
      <c r="N68" s="113" t="e">
        <f t="shared" si="20"/>
        <v>#N/A</v>
      </c>
      <c r="O68" s="113" t="e">
        <f t="shared" si="21"/>
        <v>#N/A</v>
      </c>
      <c r="Z68" s="90" t="s">
        <v>201</v>
      </c>
      <c r="AA68" s="39">
        <v>3</v>
      </c>
      <c r="AB68" s="39" t="s">
        <v>69</v>
      </c>
      <c r="AC68" s="39" t="s">
        <v>432</v>
      </c>
      <c r="AE68" s="51" t="s">
        <v>108</v>
      </c>
      <c r="AF68" s="1" t="s">
        <v>173</v>
      </c>
      <c r="AG68" s="1">
        <v>120000</v>
      </c>
      <c r="AH68" s="1">
        <v>5</v>
      </c>
      <c r="AI68" s="1">
        <v>3</v>
      </c>
      <c r="AJ68" s="1">
        <v>2</v>
      </c>
      <c r="AK68" s="1">
        <v>8</v>
      </c>
      <c r="AL68" s="1" t="s">
        <v>619</v>
      </c>
      <c r="AS68" s="51" t="s">
        <v>121</v>
      </c>
      <c r="AT68" s="51" t="s">
        <v>512</v>
      </c>
      <c r="AU68" s="1" t="s">
        <v>297</v>
      </c>
      <c r="AV68" s="44">
        <v>16</v>
      </c>
      <c r="AW68" s="44" t="s">
        <v>115</v>
      </c>
      <c r="AX68" s="44" t="s">
        <v>625</v>
      </c>
      <c r="AY68" s="44" t="s">
        <v>625</v>
      </c>
      <c r="AZ68" s="44" t="s">
        <v>625</v>
      </c>
      <c r="BA68" s="52" t="s">
        <v>624</v>
      </c>
      <c r="BB68" s="52" t="s">
        <v>600</v>
      </c>
      <c r="BC68" s="52" t="s">
        <v>15</v>
      </c>
      <c r="BD68" s="52" t="s">
        <v>627</v>
      </c>
      <c r="BE68" s="49" t="s">
        <v>626</v>
      </c>
    </row>
    <row r="69" spans="6:57" ht="13.5" hidden="1" thickBot="1">
      <c r="F69" s="181">
        <f>IF(B49="","",VLOOKUP(B49,AF2:AO300,8,FALSE))</f>
      </c>
      <c r="G69" s="182"/>
      <c r="H69" s="182">
        <f>IF(B49="","",VLOOKUP(B49,AF2:AO300,9,FALSE))</f>
      </c>
      <c r="I69" s="186"/>
      <c r="J69" s="113" t="e">
        <f t="shared" si="22"/>
        <v>#N/A</v>
      </c>
      <c r="K69" s="113" t="e">
        <f t="shared" si="17"/>
        <v>#N/A</v>
      </c>
      <c r="L69" s="113" t="e">
        <f t="shared" si="18"/>
        <v>#N/A</v>
      </c>
      <c r="M69" s="113" t="e">
        <f t="shared" si="19"/>
        <v>#N/A</v>
      </c>
      <c r="N69" s="113" t="e">
        <f t="shared" si="20"/>
        <v>#N/A</v>
      </c>
      <c r="O69" s="113" t="e">
        <f t="shared" si="21"/>
        <v>#N/A</v>
      </c>
      <c r="Z69" s="90" t="s">
        <v>19</v>
      </c>
      <c r="AA69" s="39">
        <v>6</v>
      </c>
      <c r="AB69" s="39" t="s">
        <v>69</v>
      </c>
      <c r="AC69" s="39" t="s">
        <v>174</v>
      </c>
      <c r="AE69" s="51" t="s">
        <v>108</v>
      </c>
      <c r="AF69" s="1" t="s">
        <v>175</v>
      </c>
      <c r="AG69" s="2">
        <v>60000</v>
      </c>
      <c r="AH69" s="3">
        <v>6</v>
      </c>
      <c r="AI69" s="3">
        <v>3</v>
      </c>
      <c r="AJ69" s="3">
        <v>3</v>
      </c>
      <c r="AK69" s="1">
        <v>8</v>
      </c>
      <c r="AL69" s="4" t="s">
        <v>389</v>
      </c>
      <c r="AS69" s="51" t="s">
        <v>121</v>
      </c>
      <c r="AT69" s="51" t="s">
        <v>513</v>
      </c>
      <c r="AU69" s="1" t="s">
        <v>187</v>
      </c>
      <c r="AV69" s="44">
        <v>4</v>
      </c>
      <c r="AW69" s="44" t="s">
        <v>625</v>
      </c>
      <c r="AX69" s="44" t="s">
        <v>115</v>
      </c>
      <c r="AY69" s="44" t="s">
        <v>625</v>
      </c>
      <c r="AZ69" s="44" t="s">
        <v>625</v>
      </c>
      <c r="BA69" s="52" t="s">
        <v>624</v>
      </c>
      <c r="BB69" s="52" t="s">
        <v>600</v>
      </c>
      <c r="BC69" s="52" t="s">
        <v>15</v>
      </c>
      <c r="BD69" s="52" t="s">
        <v>627</v>
      </c>
      <c r="BE69" s="49" t="s">
        <v>626</v>
      </c>
    </row>
    <row r="70" spans="6:57" ht="13.5" hidden="1" thickBot="1">
      <c r="F70" s="181">
        <f>IF(B50="","",VLOOKUP(B50,AF2:AO300,8,FALSE))</f>
      </c>
      <c r="G70" s="182"/>
      <c r="H70" s="182">
        <f>IF(B50="","",VLOOKUP(B50,AF2:AO300,9,FALSE))</f>
      </c>
      <c r="I70" s="186"/>
      <c r="J70" s="113" t="e">
        <f t="shared" si="22"/>
        <v>#N/A</v>
      </c>
      <c r="K70" s="113" t="e">
        <f t="shared" si="17"/>
        <v>#N/A</v>
      </c>
      <c r="L70" s="113" t="e">
        <f t="shared" si="18"/>
        <v>#N/A</v>
      </c>
      <c r="M70" s="113" t="e">
        <f t="shared" si="19"/>
        <v>#N/A</v>
      </c>
      <c r="N70" s="113" t="e">
        <f t="shared" si="20"/>
        <v>#N/A</v>
      </c>
      <c r="O70" s="113" t="e">
        <f t="shared" si="21"/>
        <v>#N/A</v>
      </c>
      <c r="Z70" s="90" t="s">
        <v>381</v>
      </c>
      <c r="AA70" s="39">
        <v>6</v>
      </c>
      <c r="AB70" s="39" t="s">
        <v>69</v>
      </c>
      <c r="AC70" s="39" t="s">
        <v>176</v>
      </c>
      <c r="AE70" s="51" t="s">
        <v>108</v>
      </c>
      <c r="AF70" s="6" t="s">
        <v>177</v>
      </c>
      <c r="AG70" s="2">
        <v>60000</v>
      </c>
      <c r="AH70" s="3">
        <v>4</v>
      </c>
      <c r="AI70" s="3">
        <v>3</v>
      </c>
      <c r="AJ70" s="3">
        <v>2</v>
      </c>
      <c r="AK70" s="1">
        <v>9</v>
      </c>
      <c r="AL70" s="4" t="s">
        <v>379</v>
      </c>
      <c r="AS70" s="51" t="s">
        <v>121</v>
      </c>
      <c r="AT70" s="51" t="s">
        <v>514</v>
      </c>
      <c r="AU70" s="1" t="s">
        <v>298</v>
      </c>
      <c r="AV70" s="44">
        <v>2</v>
      </c>
      <c r="AW70" s="44" t="s">
        <v>115</v>
      </c>
      <c r="AX70" s="44" t="s">
        <v>625</v>
      </c>
      <c r="AY70" s="44" t="s">
        <v>625</v>
      </c>
      <c r="AZ70" s="44" t="s">
        <v>115</v>
      </c>
      <c r="BA70" s="52" t="s">
        <v>624</v>
      </c>
      <c r="BB70" s="52" t="s">
        <v>600</v>
      </c>
      <c r="BC70" s="52" t="s">
        <v>15</v>
      </c>
      <c r="BD70" s="52" t="s">
        <v>627</v>
      </c>
      <c r="BE70" s="49" t="s">
        <v>626</v>
      </c>
    </row>
    <row r="71" spans="6:57" ht="13.5" hidden="1" thickBot="1">
      <c r="F71" s="183">
        <f>IF(B51="","",VLOOKUP(B51,AF2:AO300,8,FALSE))</f>
      </c>
      <c r="G71" s="184"/>
      <c r="H71" s="184">
        <f>IF(B51="","",VLOOKUP(B51,AF2:AO300,9,FALSE))</f>
      </c>
      <c r="I71" s="187"/>
      <c r="J71" s="113" t="e">
        <f t="shared" si="22"/>
        <v>#N/A</v>
      </c>
      <c r="K71" s="113" t="e">
        <f t="shared" si="17"/>
        <v>#N/A</v>
      </c>
      <c r="L71" s="113" t="e">
        <f t="shared" si="18"/>
        <v>#N/A</v>
      </c>
      <c r="M71" s="113" t="e">
        <f t="shared" si="19"/>
        <v>#N/A</v>
      </c>
      <c r="N71" s="113" t="e">
        <f t="shared" si="20"/>
        <v>#N/A</v>
      </c>
      <c r="O71" s="113" t="e">
        <f t="shared" si="21"/>
        <v>#N/A</v>
      </c>
      <c r="Z71" s="90" t="s">
        <v>344</v>
      </c>
      <c r="AA71" s="39">
        <v>4</v>
      </c>
      <c r="AB71" s="39" t="s">
        <v>69</v>
      </c>
      <c r="AC71" s="39" t="s">
        <v>178</v>
      </c>
      <c r="AE71" s="51" t="s">
        <v>108</v>
      </c>
      <c r="AF71" s="1" t="s">
        <v>179</v>
      </c>
      <c r="AG71" s="2">
        <v>100000</v>
      </c>
      <c r="AH71" s="3">
        <v>5</v>
      </c>
      <c r="AI71" s="3">
        <v>3</v>
      </c>
      <c r="AJ71" s="3">
        <v>2</v>
      </c>
      <c r="AK71" s="1">
        <v>8</v>
      </c>
      <c r="AL71" s="4" t="s">
        <v>180</v>
      </c>
      <c r="AS71" s="51" t="s">
        <v>121</v>
      </c>
      <c r="AT71" s="51" t="s">
        <v>515</v>
      </c>
      <c r="AU71" s="1" t="s">
        <v>299</v>
      </c>
      <c r="AV71" s="44">
        <v>4</v>
      </c>
      <c r="AW71" s="44" t="s">
        <v>115</v>
      </c>
      <c r="AX71" s="44" t="s">
        <v>625</v>
      </c>
      <c r="AY71" s="44" t="s">
        <v>115</v>
      </c>
      <c r="AZ71" s="44" t="s">
        <v>625</v>
      </c>
      <c r="BA71" s="52" t="s">
        <v>624</v>
      </c>
      <c r="BB71" s="52" t="s">
        <v>600</v>
      </c>
      <c r="BC71" s="52" t="s">
        <v>15</v>
      </c>
      <c r="BD71" s="52" t="s">
        <v>627</v>
      </c>
      <c r="BE71" s="49" t="s">
        <v>626</v>
      </c>
    </row>
    <row r="72" spans="26:57" ht="12.75">
      <c r="Z72" s="90" t="s">
        <v>438</v>
      </c>
      <c r="AA72" s="39">
        <v>3</v>
      </c>
      <c r="AB72" s="39" t="s">
        <v>69</v>
      </c>
      <c r="AC72" s="39" t="s">
        <v>181</v>
      </c>
      <c r="AE72" s="51" t="s">
        <v>108</v>
      </c>
      <c r="AF72" s="1" t="s">
        <v>182</v>
      </c>
      <c r="AG72" s="2">
        <v>220000</v>
      </c>
      <c r="AH72" s="3">
        <v>5</v>
      </c>
      <c r="AI72" s="3">
        <v>4</v>
      </c>
      <c r="AJ72" s="3">
        <v>3</v>
      </c>
      <c r="AK72" s="1">
        <v>8</v>
      </c>
      <c r="AL72" s="4" t="s">
        <v>620</v>
      </c>
      <c r="AS72" s="51" t="s">
        <v>121</v>
      </c>
      <c r="AT72" s="51" t="s">
        <v>516</v>
      </c>
      <c r="AU72" s="1" t="s">
        <v>300</v>
      </c>
      <c r="AV72" s="44">
        <v>4</v>
      </c>
      <c r="AW72" s="44" t="s">
        <v>115</v>
      </c>
      <c r="AX72" s="44" t="s">
        <v>625</v>
      </c>
      <c r="AY72" s="44" t="s">
        <v>115</v>
      </c>
      <c r="AZ72" s="44" t="s">
        <v>625</v>
      </c>
      <c r="BA72" s="52" t="s">
        <v>624</v>
      </c>
      <c r="BB72" s="52" t="s">
        <v>600</v>
      </c>
      <c r="BC72" s="52" t="s">
        <v>15</v>
      </c>
      <c r="BD72" s="52" t="s">
        <v>627</v>
      </c>
      <c r="BE72" s="49" t="s">
        <v>626</v>
      </c>
    </row>
    <row r="73" spans="26:57" ht="12.75">
      <c r="Z73" s="90" t="s">
        <v>378</v>
      </c>
      <c r="AA73" s="39">
        <v>6</v>
      </c>
      <c r="AB73" s="39" t="s">
        <v>69</v>
      </c>
      <c r="AC73" s="39" t="s">
        <v>441</v>
      </c>
      <c r="AE73" s="51" t="s">
        <v>108</v>
      </c>
      <c r="AF73" s="1" t="s">
        <v>99</v>
      </c>
      <c r="AG73" s="5">
        <v>430000</v>
      </c>
      <c r="AH73" s="3">
        <v>6</v>
      </c>
      <c r="AI73" s="3">
        <v>6</v>
      </c>
      <c r="AJ73" s="3">
        <v>3</v>
      </c>
      <c r="AK73" s="1">
        <v>10</v>
      </c>
      <c r="AL73" s="4" t="s">
        <v>400</v>
      </c>
      <c r="AS73" s="51" t="s">
        <v>121</v>
      </c>
      <c r="AT73" s="51" t="s">
        <v>517</v>
      </c>
      <c r="AU73" s="1" t="s">
        <v>191</v>
      </c>
      <c r="AV73" s="44">
        <v>1</v>
      </c>
      <c r="AW73" s="44" t="s">
        <v>625</v>
      </c>
      <c r="AX73" s="44" t="s">
        <v>625</v>
      </c>
      <c r="AY73" s="44" t="s">
        <v>115</v>
      </c>
      <c r="AZ73" s="44" t="s">
        <v>625</v>
      </c>
      <c r="BA73" s="52" t="s">
        <v>624</v>
      </c>
      <c r="BB73" s="52" t="s">
        <v>600</v>
      </c>
      <c r="BC73" s="52" t="s">
        <v>15</v>
      </c>
      <c r="BD73" s="52" t="s">
        <v>627</v>
      </c>
      <c r="BE73" s="49" t="s">
        <v>626</v>
      </c>
    </row>
    <row r="74" spans="26:57" ht="12.75">
      <c r="Z74" s="90" t="s">
        <v>410</v>
      </c>
      <c r="AA74" s="39">
        <v>11</v>
      </c>
      <c r="AB74" s="39" t="s">
        <v>69</v>
      </c>
      <c r="AC74" s="39" t="s">
        <v>183</v>
      </c>
      <c r="AE74" s="51" t="s">
        <v>108</v>
      </c>
      <c r="AF74" s="1" t="s">
        <v>134</v>
      </c>
      <c r="AG74" s="5">
        <v>270000</v>
      </c>
      <c r="AH74" s="3">
        <v>4</v>
      </c>
      <c r="AI74" s="3">
        <v>6</v>
      </c>
      <c r="AJ74" s="3">
        <v>1</v>
      </c>
      <c r="AK74" s="1">
        <v>9</v>
      </c>
      <c r="AL74" s="4" t="s">
        <v>430</v>
      </c>
      <c r="AS74" s="51" t="s">
        <v>124</v>
      </c>
      <c r="AT74" s="51" t="s">
        <v>518</v>
      </c>
      <c r="AU74" s="1" t="s">
        <v>308</v>
      </c>
      <c r="AV74" s="44">
        <v>16</v>
      </c>
      <c r="AW74" s="44" t="s">
        <v>115</v>
      </c>
      <c r="AX74" s="44" t="s">
        <v>625</v>
      </c>
      <c r="AY74" s="44" t="s">
        <v>625</v>
      </c>
      <c r="AZ74" s="44" t="s">
        <v>625</v>
      </c>
      <c r="BA74" s="52" t="s">
        <v>624</v>
      </c>
      <c r="BB74" s="52" t="s">
        <v>600</v>
      </c>
      <c r="BC74" s="52" t="s">
        <v>15</v>
      </c>
      <c r="BD74" s="52" t="s">
        <v>627</v>
      </c>
      <c r="BE74" s="49" t="s">
        <v>625</v>
      </c>
    </row>
    <row r="75" spans="26:57" ht="12.75">
      <c r="Z75" s="90" t="s">
        <v>206</v>
      </c>
      <c r="AA75" s="39">
        <v>3</v>
      </c>
      <c r="AB75" s="39" t="s">
        <v>69</v>
      </c>
      <c r="AC75" s="3" t="s">
        <v>184</v>
      </c>
      <c r="AE75" s="51" t="s">
        <v>108</v>
      </c>
      <c r="AF75" s="6" t="s">
        <v>102</v>
      </c>
      <c r="AG75" s="5">
        <v>270000</v>
      </c>
      <c r="AH75" s="3">
        <v>6</v>
      </c>
      <c r="AI75" s="3">
        <v>4</v>
      </c>
      <c r="AJ75" s="3">
        <v>3</v>
      </c>
      <c r="AK75" s="1">
        <v>8</v>
      </c>
      <c r="AL75" s="4" t="s">
        <v>616</v>
      </c>
      <c r="AS75" s="51" t="s">
        <v>124</v>
      </c>
      <c r="AT75" s="51" t="s">
        <v>519</v>
      </c>
      <c r="AU75" s="1" t="s">
        <v>309</v>
      </c>
      <c r="AV75" s="44">
        <v>2</v>
      </c>
      <c r="AW75" s="44" t="s">
        <v>115</v>
      </c>
      <c r="AX75" s="44" t="s">
        <v>625</v>
      </c>
      <c r="AY75" s="44" t="s">
        <v>625</v>
      </c>
      <c r="AZ75" s="44" t="s">
        <v>115</v>
      </c>
      <c r="BA75" s="52" t="s">
        <v>624</v>
      </c>
      <c r="BB75" s="52" t="s">
        <v>600</v>
      </c>
      <c r="BC75" s="52" t="s">
        <v>15</v>
      </c>
      <c r="BD75" s="52" t="s">
        <v>627</v>
      </c>
      <c r="BE75" s="49" t="s">
        <v>625</v>
      </c>
    </row>
    <row r="76" spans="26:57" ht="12.75">
      <c r="Z76" s="90" t="s">
        <v>431</v>
      </c>
      <c r="AA76" s="39">
        <v>5</v>
      </c>
      <c r="AB76" s="39" t="s">
        <v>62</v>
      </c>
      <c r="AC76" s="39" t="s">
        <v>422</v>
      </c>
      <c r="AE76" s="51" t="s">
        <v>542</v>
      </c>
      <c r="AF76" s="1" t="s">
        <v>555</v>
      </c>
      <c r="AG76" s="1">
        <v>60000</v>
      </c>
      <c r="AH76" s="1">
        <v>6</v>
      </c>
      <c r="AI76" s="1">
        <v>3</v>
      </c>
      <c r="AJ76" s="1">
        <v>4</v>
      </c>
      <c r="AK76" s="1">
        <v>7</v>
      </c>
      <c r="AL76" s="1"/>
      <c r="AM76" s="1" t="s">
        <v>73</v>
      </c>
      <c r="AN76" s="1" t="s">
        <v>74</v>
      </c>
      <c r="AO76" s="1"/>
      <c r="AS76" s="51" t="s">
        <v>124</v>
      </c>
      <c r="AT76" s="51" t="s">
        <v>520</v>
      </c>
      <c r="AU76" s="1" t="s">
        <v>310</v>
      </c>
      <c r="AV76" s="44">
        <v>4</v>
      </c>
      <c r="AW76" s="44" t="s">
        <v>115</v>
      </c>
      <c r="AX76" s="44" t="s">
        <v>115</v>
      </c>
      <c r="AY76" s="44" t="s">
        <v>625</v>
      </c>
      <c r="AZ76" s="44" t="s">
        <v>625</v>
      </c>
      <c r="BA76" s="52" t="s">
        <v>624</v>
      </c>
      <c r="BB76" s="52" t="s">
        <v>600</v>
      </c>
      <c r="BC76" s="52" t="s">
        <v>15</v>
      </c>
      <c r="BD76" s="52" t="s">
        <v>627</v>
      </c>
      <c r="BE76" s="49" t="s">
        <v>625</v>
      </c>
    </row>
    <row r="77" spans="26:57" ht="12.75">
      <c r="Z77" s="90" t="s">
        <v>418</v>
      </c>
      <c r="AA77" s="39">
        <v>11</v>
      </c>
      <c r="AB77" s="39" t="s">
        <v>62</v>
      </c>
      <c r="AC77" s="39" t="s">
        <v>344</v>
      </c>
      <c r="AE77" s="51" t="s">
        <v>542</v>
      </c>
      <c r="AF77" s="1" t="s">
        <v>557</v>
      </c>
      <c r="AG77" s="1">
        <v>70000</v>
      </c>
      <c r="AH77" s="1">
        <v>6</v>
      </c>
      <c r="AI77" s="1">
        <v>3</v>
      </c>
      <c r="AJ77" s="1">
        <v>4</v>
      </c>
      <c r="AK77" s="1">
        <v>7</v>
      </c>
      <c r="AL77" s="1" t="s">
        <v>19</v>
      </c>
      <c r="AM77" s="1" t="s">
        <v>87</v>
      </c>
      <c r="AN77" s="1" t="s">
        <v>115</v>
      </c>
      <c r="AO77" s="1"/>
      <c r="AS77" s="51" t="s">
        <v>124</v>
      </c>
      <c r="AT77" s="51" t="s">
        <v>521</v>
      </c>
      <c r="AU77" s="1" t="s">
        <v>311</v>
      </c>
      <c r="AV77" s="44">
        <v>2</v>
      </c>
      <c r="AW77" s="44" t="s">
        <v>115</v>
      </c>
      <c r="AX77" s="44" t="s">
        <v>625</v>
      </c>
      <c r="AY77" s="44" t="s">
        <v>115</v>
      </c>
      <c r="AZ77" s="44" t="s">
        <v>625</v>
      </c>
      <c r="BA77" s="52" t="s">
        <v>624</v>
      </c>
      <c r="BB77" s="52" t="s">
        <v>600</v>
      </c>
      <c r="BC77" s="52" t="s">
        <v>15</v>
      </c>
      <c r="BD77" s="52" t="s">
        <v>627</v>
      </c>
      <c r="BE77" s="49" t="s">
        <v>625</v>
      </c>
    </row>
    <row r="78" spans="26:57" ht="12.75">
      <c r="Z78" s="90" t="s">
        <v>422</v>
      </c>
      <c r="AA78" s="39">
        <v>4</v>
      </c>
      <c r="AB78" s="39" t="s">
        <v>62</v>
      </c>
      <c r="AC78" s="39" t="s">
        <v>345</v>
      </c>
      <c r="AE78" s="51" t="s">
        <v>542</v>
      </c>
      <c r="AF78" s="1" t="s">
        <v>559</v>
      </c>
      <c r="AG78" s="1">
        <v>100000</v>
      </c>
      <c r="AH78" s="1">
        <v>8</v>
      </c>
      <c r="AI78" s="1">
        <v>3</v>
      </c>
      <c r="AJ78" s="1">
        <v>4</v>
      </c>
      <c r="AK78" s="1">
        <v>7</v>
      </c>
      <c r="AL78" s="1" t="s">
        <v>425</v>
      </c>
      <c r="AM78" s="1" t="s">
        <v>73</v>
      </c>
      <c r="AN78" s="1" t="s">
        <v>74</v>
      </c>
      <c r="AO78" s="1"/>
      <c r="AS78" s="51" t="s">
        <v>124</v>
      </c>
      <c r="AT78" s="51" t="s">
        <v>522</v>
      </c>
      <c r="AU78" s="1" t="s">
        <v>312</v>
      </c>
      <c r="AV78" s="44">
        <v>1</v>
      </c>
      <c r="AW78" s="44" t="s">
        <v>625</v>
      </c>
      <c r="AX78" s="44" t="s">
        <v>625</v>
      </c>
      <c r="AY78" s="44" t="s">
        <v>115</v>
      </c>
      <c r="AZ78" s="44" t="s">
        <v>625</v>
      </c>
      <c r="BA78" s="52" t="s">
        <v>624</v>
      </c>
      <c r="BB78" s="52" t="s">
        <v>600</v>
      </c>
      <c r="BC78" s="52" t="s">
        <v>15</v>
      </c>
      <c r="BD78" s="52" t="s">
        <v>627</v>
      </c>
      <c r="BE78" s="49" t="s">
        <v>625</v>
      </c>
    </row>
    <row r="79" spans="26:57" ht="12.75">
      <c r="Z79" s="90" t="s">
        <v>150</v>
      </c>
      <c r="AA79" s="39">
        <v>11</v>
      </c>
      <c r="AB79" s="39" t="s">
        <v>62</v>
      </c>
      <c r="AC79" s="39" t="s">
        <v>346</v>
      </c>
      <c r="AE79" s="51" t="s">
        <v>542</v>
      </c>
      <c r="AF79" s="1" t="s">
        <v>561</v>
      </c>
      <c r="AG79" s="1">
        <v>110000</v>
      </c>
      <c r="AH79" s="1">
        <v>7</v>
      </c>
      <c r="AI79" s="1">
        <v>3</v>
      </c>
      <c r="AJ79" s="1">
        <v>4</v>
      </c>
      <c r="AK79" s="1">
        <v>8</v>
      </c>
      <c r="AL79" s="1" t="s">
        <v>365</v>
      </c>
      <c r="AM79" s="1" t="s">
        <v>73</v>
      </c>
      <c r="AN79" s="1" t="s">
        <v>74</v>
      </c>
      <c r="AO79" s="1"/>
      <c r="AS79" s="51" t="s">
        <v>101</v>
      </c>
      <c r="AT79" s="51" t="s">
        <v>523</v>
      </c>
      <c r="AU79" s="1" t="s">
        <v>228</v>
      </c>
      <c r="AV79" s="44">
        <v>16</v>
      </c>
      <c r="AW79" s="44" t="s">
        <v>115</v>
      </c>
      <c r="AX79" s="44" t="s">
        <v>625</v>
      </c>
      <c r="AY79" s="44" t="s">
        <v>625</v>
      </c>
      <c r="AZ79" s="44" t="s">
        <v>625</v>
      </c>
      <c r="BA79" s="52" t="s">
        <v>624</v>
      </c>
      <c r="BB79" s="52" t="s">
        <v>600</v>
      </c>
      <c r="BC79" s="52" t="s">
        <v>15</v>
      </c>
      <c r="BD79" s="52" t="s">
        <v>627</v>
      </c>
      <c r="BE79" s="49" t="s">
        <v>626</v>
      </c>
    </row>
    <row r="80" spans="26:57" ht="12.75">
      <c r="Z80" s="90" t="s">
        <v>360</v>
      </c>
      <c r="AA80" s="39">
        <v>4</v>
      </c>
      <c r="AB80" s="39" t="s">
        <v>62</v>
      </c>
      <c r="AC80" s="39" t="s">
        <v>340</v>
      </c>
      <c r="AE80" s="51" t="s">
        <v>542</v>
      </c>
      <c r="AF80" s="1" t="s">
        <v>574</v>
      </c>
      <c r="AG80" s="1">
        <v>60000</v>
      </c>
      <c r="AH80" s="1">
        <v>6</v>
      </c>
      <c r="AI80" s="1">
        <v>3</v>
      </c>
      <c r="AJ80" s="1">
        <v>4</v>
      </c>
      <c r="AK80" s="1">
        <v>7</v>
      </c>
      <c r="AL80" s="1" t="s">
        <v>120</v>
      </c>
      <c r="AM80" s="1" t="s">
        <v>73</v>
      </c>
      <c r="AN80" s="1" t="s">
        <v>74</v>
      </c>
      <c r="AO80" s="1"/>
      <c r="AS80" s="51" t="s">
        <v>101</v>
      </c>
      <c r="AT80" s="51" t="s">
        <v>524</v>
      </c>
      <c r="AU80" s="1" t="s">
        <v>255</v>
      </c>
      <c r="AV80" s="44">
        <v>16</v>
      </c>
      <c r="AW80" s="44" t="s">
        <v>115</v>
      </c>
      <c r="AX80" s="44" t="s">
        <v>625</v>
      </c>
      <c r="AY80" s="44" t="s">
        <v>625</v>
      </c>
      <c r="AZ80" s="44" t="s">
        <v>625</v>
      </c>
      <c r="BA80" s="52" t="s">
        <v>624</v>
      </c>
      <c r="BB80" s="52" t="s">
        <v>600</v>
      </c>
      <c r="BC80" s="52" t="s">
        <v>15</v>
      </c>
      <c r="BD80" s="52" t="s">
        <v>627</v>
      </c>
      <c r="BE80" s="49" t="s">
        <v>626</v>
      </c>
    </row>
    <row r="81" spans="26:57" ht="12.75">
      <c r="Z81" s="90" t="s">
        <v>371</v>
      </c>
      <c r="AA81" s="39">
        <v>4</v>
      </c>
      <c r="AB81" s="39" t="s">
        <v>62</v>
      </c>
      <c r="AC81" s="39" t="s">
        <v>360</v>
      </c>
      <c r="AE81" s="51" t="s">
        <v>542</v>
      </c>
      <c r="AF81" s="1" t="s">
        <v>575</v>
      </c>
      <c r="AG81" s="1">
        <v>140000</v>
      </c>
      <c r="AH81" s="1">
        <v>7</v>
      </c>
      <c r="AI81" s="1">
        <v>3</v>
      </c>
      <c r="AJ81" s="1">
        <v>4</v>
      </c>
      <c r="AK81" s="1">
        <v>8</v>
      </c>
      <c r="AL81" s="1" t="s">
        <v>366</v>
      </c>
      <c r="AS81" s="51" t="s">
        <v>101</v>
      </c>
      <c r="AT81" s="51" t="s">
        <v>525</v>
      </c>
      <c r="AU81" s="1" t="s">
        <v>256</v>
      </c>
      <c r="AV81" s="44">
        <v>4</v>
      </c>
      <c r="AW81" s="44" t="s">
        <v>115</v>
      </c>
      <c r="AX81" s="44" t="s">
        <v>115</v>
      </c>
      <c r="AY81" s="44" t="s">
        <v>625</v>
      </c>
      <c r="AZ81" s="44" t="s">
        <v>625</v>
      </c>
      <c r="BA81" s="52" t="s">
        <v>624</v>
      </c>
      <c r="BB81" s="52" t="s">
        <v>600</v>
      </c>
      <c r="BC81" s="52" t="s">
        <v>15</v>
      </c>
      <c r="BD81" s="52" t="s">
        <v>627</v>
      </c>
      <c r="BE81" s="49" t="s">
        <v>626</v>
      </c>
    </row>
    <row r="82" spans="26:57" ht="12.75">
      <c r="Z82" s="90" t="s">
        <v>91</v>
      </c>
      <c r="AA82" s="39">
        <v>3</v>
      </c>
      <c r="AB82" s="39" t="s">
        <v>62</v>
      </c>
      <c r="AC82" s="39" t="s">
        <v>364</v>
      </c>
      <c r="AE82" s="51" t="s">
        <v>542</v>
      </c>
      <c r="AF82" s="1" t="s">
        <v>576</v>
      </c>
      <c r="AG82" s="1">
        <v>130000</v>
      </c>
      <c r="AH82" s="1">
        <v>8</v>
      </c>
      <c r="AI82" s="1">
        <v>3</v>
      </c>
      <c r="AJ82" s="1">
        <v>4</v>
      </c>
      <c r="AK82" s="1">
        <v>7</v>
      </c>
      <c r="AL82" s="1" t="s">
        <v>426</v>
      </c>
      <c r="AS82" s="51" t="s">
        <v>101</v>
      </c>
      <c r="AT82" s="51" t="s">
        <v>526</v>
      </c>
      <c r="AU82" s="1" t="s">
        <v>257</v>
      </c>
      <c r="AV82" s="44">
        <v>2</v>
      </c>
      <c r="AW82" s="44" t="s">
        <v>115</v>
      </c>
      <c r="AX82" s="44" t="s">
        <v>625</v>
      </c>
      <c r="AY82" s="44" t="s">
        <v>115</v>
      </c>
      <c r="AZ82" s="44" t="s">
        <v>625</v>
      </c>
      <c r="BA82" s="52" t="s">
        <v>624</v>
      </c>
      <c r="BB82" s="52" t="s">
        <v>600</v>
      </c>
      <c r="BC82" s="52" t="s">
        <v>15</v>
      </c>
      <c r="BD82" s="52" t="s">
        <v>627</v>
      </c>
      <c r="BE82" s="49" t="s">
        <v>626</v>
      </c>
    </row>
    <row r="83" spans="26:57" ht="12.75">
      <c r="Z83" s="90" t="s">
        <v>441</v>
      </c>
      <c r="AA83" s="39">
        <v>5</v>
      </c>
      <c r="AB83" s="39" t="s">
        <v>62</v>
      </c>
      <c r="AC83" s="39" t="s">
        <v>371</v>
      </c>
      <c r="AE83" s="51" t="s">
        <v>542</v>
      </c>
      <c r="AF83" s="1" t="s">
        <v>577</v>
      </c>
      <c r="AG83" s="1">
        <v>90000</v>
      </c>
      <c r="AH83" s="1">
        <v>6</v>
      </c>
      <c r="AI83" s="1">
        <v>3</v>
      </c>
      <c r="AJ83" s="1">
        <v>4</v>
      </c>
      <c r="AK83" s="1">
        <v>7</v>
      </c>
      <c r="AL83" s="1" t="s">
        <v>120</v>
      </c>
      <c r="AS83" s="51" t="s">
        <v>101</v>
      </c>
      <c r="AT83" s="51" t="s">
        <v>527</v>
      </c>
      <c r="AU83" s="1" t="s">
        <v>233</v>
      </c>
      <c r="AV83" s="44">
        <v>2</v>
      </c>
      <c r="AW83" s="44" t="s">
        <v>625</v>
      </c>
      <c r="AX83" s="44" t="s">
        <v>625</v>
      </c>
      <c r="AY83" s="44" t="s">
        <v>115</v>
      </c>
      <c r="AZ83" s="44" t="s">
        <v>625</v>
      </c>
      <c r="BA83" s="52" t="s">
        <v>624</v>
      </c>
      <c r="BB83" s="52" t="s">
        <v>600</v>
      </c>
      <c r="BC83" s="52" t="s">
        <v>15</v>
      </c>
      <c r="BD83" s="52" t="s">
        <v>627</v>
      </c>
      <c r="BE83" s="49" t="s">
        <v>626</v>
      </c>
    </row>
    <row r="84" spans="26:57" ht="12.75">
      <c r="Z84" s="90" t="s">
        <v>213</v>
      </c>
      <c r="AA84" s="39">
        <v>3</v>
      </c>
      <c r="AB84" s="39" t="s">
        <v>62</v>
      </c>
      <c r="AC84" s="39" t="s">
        <v>91</v>
      </c>
      <c r="AE84" s="51" t="s">
        <v>542</v>
      </c>
      <c r="AF84" s="1" t="s">
        <v>578</v>
      </c>
      <c r="AG84" s="1">
        <v>100000</v>
      </c>
      <c r="AH84" s="1">
        <v>6</v>
      </c>
      <c r="AI84" s="1">
        <v>3</v>
      </c>
      <c r="AJ84" s="1">
        <v>4</v>
      </c>
      <c r="AK84" s="1">
        <v>7</v>
      </c>
      <c r="AL84" s="1" t="s">
        <v>390</v>
      </c>
      <c r="AS84" s="51" t="s">
        <v>127</v>
      </c>
      <c r="AT84" s="51" t="s">
        <v>528</v>
      </c>
      <c r="AU84" s="1" t="s">
        <v>323</v>
      </c>
      <c r="AV84" s="44">
        <v>16</v>
      </c>
      <c r="AW84" s="44" t="s">
        <v>115</v>
      </c>
      <c r="AX84" s="44" t="s">
        <v>625</v>
      </c>
      <c r="AY84" s="44" t="s">
        <v>625</v>
      </c>
      <c r="AZ84" s="44" t="s">
        <v>625</v>
      </c>
      <c r="BA84" s="52" t="s">
        <v>624</v>
      </c>
      <c r="BB84" s="52" t="s">
        <v>600</v>
      </c>
      <c r="BC84" s="52" t="s">
        <v>15</v>
      </c>
      <c r="BD84" s="52" t="s">
        <v>627</v>
      </c>
      <c r="BE84" s="49" t="s">
        <v>626</v>
      </c>
    </row>
    <row r="85" spans="26:57" ht="12.75">
      <c r="Z85" s="90" t="s">
        <v>345</v>
      </c>
      <c r="AA85" s="39">
        <v>4</v>
      </c>
      <c r="AB85" s="39" t="s">
        <v>62</v>
      </c>
      <c r="AC85" s="39" t="s">
        <v>343</v>
      </c>
      <c r="AE85" s="51" t="s">
        <v>542</v>
      </c>
      <c r="AF85" s="1" t="s">
        <v>155</v>
      </c>
      <c r="AG85" s="2">
        <v>170000</v>
      </c>
      <c r="AH85" s="3">
        <v>8</v>
      </c>
      <c r="AI85" s="3">
        <v>3</v>
      </c>
      <c r="AJ85" s="3">
        <v>4</v>
      </c>
      <c r="AK85" s="1">
        <v>7</v>
      </c>
      <c r="AL85" s="4" t="s">
        <v>424</v>
      </c>
      <c r="AS85" s="51" t="s">
        <v>127</v>
      </c>
      <c r="AT85" s="51" t="s">
        <v>529</v>
      </c>
      <c r="AU85" s="1" t="s">
        <v>127</v>
      </c>
      <c r="AV85" s="44">
        <v>6</v>
      </c>
      <c r="AW85" s="44" t="s">
        <v>115</v>
      </c>
      <c r="AX85" s="44" t="s">
        <v>115</v>
      </c>
      <c r="AY85" s="44" t="s">
        <v>115</v>
      </c>
      <c r="AZ85" s="44" t="s">
        <v>625</v>
      </c>
      <c r="BA85" s="52" t="s">
        <v>624</v>
      </c>
      <c r="BB85" s="52" t="s">
        <v>600</v>
      </c>
      <c r="BC85" s="52" t="s">
        <v>15</v>
      </c>
      <c r="BD85" s="52" t="s">
        <v>627</v>
      </c>
      <c r="BE85" s="49" t="s">
        <v>626</v>
      </c>
    </row>
    <row r="86" spans="26:57" ht="12.75">
      <c r="Z86" s="90" t="s">
        <v>153</v>
      </c>
      <c r="AA86" s="39">
        <v>11</v>
      </c>
      <c r="AB86" s="39" t="s">
        <v>62</v>
      </c>
      <c r="AC86" s="39" t="s">
        <v>350</v>
      </c>
      <c r="AE86" s="51" t="s">
        <v>542</v>
      </c>
      <c r="AF86" s="6" t="s">
        <v>158</v>
      </c>
      <c r="AG86" s="2">
        <v>260000</v>
      </c>
      <c r="AH86" s="3">
        <v>7</v>
      </c>
      <c r="AI86" s="3">
        <v>4</v>
      </c>
      <c r="AJ86" s="3">
        <v>4</v>
      </c>
      <c r="AK86" s="1">
        <v>8</v>
      </c>
      <c r="AL86" s="4" t="s">
        <v>448</v>
      </c>
      <c r="AS86" s="51" t="s">
        <v>544</v>
      </c>
      <c r="AT86" s="51" t="s">
        <v>579</v>
      </c>
      <c r="AU86" s="1" t="s">
        <v>580</v>
      </c>
      <c r="AV86" s="44">
        <v>16</v>
      </c>
      <c r="AW86" s="44" t="s">
        <v>115</v>
      </c>
      <c r="AX86" s="44" t="s">
        <v>115</v>
      </c>
      <c r="AY86" s="44" t="s">
        <v>625</v>
      </c>
      <c r="AZ86" s="44" t="s">
        <v>625</v>
      </c>
      <c r="BA86" s="52" t="s">
        <v>624</v>
      </c>
      <c r="BB86" s="52" t="s">
        <v>600</v>
      </c>
      <c r="BC86" s="52" t="s">
        <v>15</v>
      </c>
      <c r="BD86" s="52" t="s">
        <v>627</v>
      </c>
      <c r="BE86" s="49" t="s">
        <v>626</v>
      </c>
    </row>
    <row r="87" spans="26:57" ht="12.75">
      <c r="Z87" s="90" t="s">
        <v>156</v>
      </c>
      <c r="AA87" s="39">
        <v>11</v>
      </c>
      <c r="AB87" s="39" t="s">
        <v>62</v>
      </c>
      <c r="AC87" s="39" t="s">
        <v>431</v>
      </c>
      <c r="AE87" s="51" t="s">
        <v>542</v>
      </c>
      <c r="AF87" s="1" t="s">
        <v>185</v>
      </c>
      <c r="AG87" s="5">
        <v>230000</v>
      </c>
      <c r="AH87" s="3">
        <v>8</v>
      </c>
      <c r="AI87" s="3">
        <v>3</v>
      </c>
      <c r="AJ87" s="3">
        <v>5</v>
      </c>
      <c r="AK87" s="1">
        <v>7</v>
      </c>
      <c r="AL87" s="4" t="s">
        <v>632</v>
      </c>
      <c r="AS87" s="51" t="s">
        <v>544</v>
      </c>
      <c r="AT87" s="51" t="s">
        <v>581</v>
      </c>
      <c r="AU87" s="1" t="s">
        <v>582</v>
      </c>
      <c r="AV87" s="44">
        <v>4</v>
      </c>
      <c r="AW87" s="44" t="s">
        <v>115</v>
      </c>
      <c r="AX87" s="44" t="s">
        <v>115</v>
      </c>
      <c r="AY87" s="44" t="s">
        <v>625</v>
      </c>
      <c r="AZ87" s="44" t="s">
        <v>625</v>
      </c>
      <c r="BA87" s="52" t="s">
        <v>624</v>
      </c>
      <c r="BB87" s="52" t="s">
        <v>600</v>
      </c>
      <c r="BC87" s="52" t="s">
        <v>15</v>
      </c>
      <c r="BD87" s="52" t="s">
        <v>627</v>
      </c>
      <c r="BE87" s="49" t="s">
        <v>626</v>
      </c>
    </row>
    <row r="88" spans="26:57" ht="12.75">
      <c r="Z88" s="90" t="s">
        <v>451</v>
      </c>
      <c r="AA88" s="39">
        <v>3</v>
      </c>
      <c r="AB88" s="39" t="s">
        <v>62</v>
      </c>
      <c r="AC88" s="39" t="s">
        <v>432</v>
      </c>
      <c r="AE88" s="51" t="s">
        <v>542</v>
      </c>
      <c r="AF88" s="1" t="s">
        <v>99</v>
      </c>
      <c r="AG88" s="5">
        <v>430000</v>
      </c>
      <c r="AH88" s="3">
        <v>6</v>
      </c>
      <c r="AI88" s="3">
        <v>6</v>
      </c>
      <c r="AJ88" s="3">
        <v>3</v>
      </c>
      <c r="AK88" s="1">
        <v>10</v>
      </c>
      <c r="AL88" s="4" t="s">
        <v>400</v>
      </c>
      <c r="AS88" s="51" t="s">
        <v>544</v>
      </c>
      <c r="AT88" s="51" t="s">
        <v>583</v>
      </c>
      <c r="AU88" s="1" t="s">
        <v>584</v>
      </c>
      <c r="AV88" s="44">
        <v>2</v>
      </c>
      <c r="AW88" s="44" t="s">
        <v>115</v>
      </c>
      <c r="AX88" s="44" t="s">
        <v>115</v>
      </c>
      <c r="AY88" s="44" t="s">
        <v>625</v>
      </c>
      <c r="AZ88" s="44" t="s">
        <v>115</v>
      </c>
      <c r="BA88" s="52" t="s">
        <v>624</v>
      </c>
      <c r="BB88" s="52" t="s">
        <v>600</v>
      </c>
      <c r="BC88" s="52" t="s">
        <v>15</v>
      </c>
      <c r="BD88" s="52" t="s">
        <v>627</v>
      </c>
      <c r="BE88" s="49" t="s">
        <v>626</v>
      </c>
    </row>
    <row r="89" spans="28:57" ht="12.75">
      <c r="AB89" s="39" t="s">
        <v>62</v>
      </c>
      <c r="AC89" s="39" t="s">
        <v>174</v>
      </c>
      <c r="AE89" s="51" t="s">
        <v>542</v>
      </c>
      <c r="AF89" s="1" t="s">
        <v>186</v>
      </c>
      <c r="AG89" s="5">
        <v>230000</v>
      </c>
      <c r="AH89" s="3">
        <v>7</v>
      </c>
      <c r="AI89" s="3">
        <v>4</v>
      </c>
      <c r="AJ89" s="3">
        <v>4</v>
      </c>
      <c r="AK89" s="1">
        <v>8</v>
      </c>
      <c r="AL89" s="4" t="s">
        <v>621</v>
      </c>
      <c r="AS89" s="51" t="s">
        <v>544</v>
      </c>
      <c r="AT89" s="51" t="s">
        <v>585</v>
      </c>
      <c r="AU89" s="1" t="s">
        <v>330</v>
      </c>
      <c r="AV89" s="44">
        <v>2</v>
      </c>
      <c r="AW89" s="44" t="s">
        <v>115</v>
      </c>
      <c r="AX89" s="44" t="s">
        <v>115</v>
      </c>
      <c r="AY89" s="44" t="s">
        <v>625</v>
      </c>
      <c r="AZ89" s="44" t="s">
        <v>625</v>
      </c>
      <c r="BA89" s="52" t="s">
        <v>624</v>
      </c>
      <c r="BB89" s="52" t="s">
        <v>600</v>
      </c>
      <c r="BC89" s="52" t="s">
        <v>15</v>
      </c>
      <c r="BD89" s="52" t="s">
        <v>627</v>
      </c>
      <c r="BE89" s="49" t="s">
        <v>626</v>
      </c>
    </row>
    <row r="90" spans="28:57" ht="12.75">
      <c r="AB90" s="39" t="s">
        <v>62</v>
      </c>
      <c r="AC90" s="39" t="s">
        <v>176</v>
      </c>
      <c r="AE90" s="51" t="s">
        <v>81</v>
      </c>
      <c r="AF90" s="1" t="s">
        <v>187</v>
      </c>
      <c r="AG90" s="1">
        <v>40000</v>
      </c>
      <c r="AH90" s="1">
        <v>6</v>
      </c>
      <c r="AI90" s="1">
        <v>2</v>
      </c>
      <c r="AJ90" s="1">
        <v>3</v>
      </c>
      <c r="AK90" s="1">
        <v>7</v>
      </c>
      <c r="AL90" s="1" t="s">
        <v>351</v>
      </c>
      <c r="AM90" s="1" t="s">
        <v>58</v>
      </c>
      <c r="AN90" s="1" t="s">
        <v>107</v>
      </c>
      <c r="AO90" s="1"/>
      <c r="AS90" s="51" t="s">
        <v>544</v>
      </c>
      <c r="AT90" s="51" t="s">
        <v>586</v>
      </c>
      <c r="AU90" s="1" t="s">
        <v>205</v>
      </c>
      <c r="AV90" s="44">
        <v>1</v>
      </c>
      <c r="AW90" s="44" t="s">
        <v>625</v>
      </c>
      <c r="AX90" s="44" t="s">
        <v>625</v>
      </c>
      <c r="AY90" s="44" t="s">
        <v>115</v>
      </c>
      <c r="AZ90" s="44" t="s">
        <v>625</v>
      </c>
      <c r="BA90" s="52" t="s">
        <v>624</v>
      </c>
      <c r="BB90" s="52" t="s">
        <v>600</v>
      </c>
      <c r="BC90" s="52" t="s">
        <v>15</v>
      </c>
      <c r="BD90" s="52" t="s">
        <v>627</v>
      </c>
      <c r="BE90" s="49" t="s">
        <v>626</v>
      </c>
    </row>
    <row r="91" spans="28:47" ht="12.75">
      <c r="AB91" s="39" t="s">
        <v>62</v>
      </c>
      <c r="AC91" s="39" t="s">
        <v>178</v>
      </c>
      <c r="AE91" s="51" t="s">
        <v>81</v>
      </c>
      <c r="AF91" s="1" t="s">
        <v>188</v>
      </c>
      <c r="AG91" s="1">
        <v>40000</v>
      </c>
      <c r="AH91" s="1">
        <v>6</v>
      </c>
      <c r="AI91" s="1">
        <v>2</v>
      </c>
      <c r="AJ91" s="1">
        <v>3</v>
      </c>
      <c r="AK91" s="1">
        <v>7</v>
      </c>
      <c r="AL91" s="1" t="s">
        <v>352</v>
      </c>
      <c r="AM91" s="1" t="s">
        <v>58</v>
      </c>
      <c r="AN91" s="1" t="s">
        <v>107</v>
      </c>
      <c r="AO91" s="1"/>
      <c r="AS91" s="37"/>
      <c r="AT91" s="37"/>
      <c r="AU91" s="37"/>
    </row>
    <row r="92" spans="28:47" ht="12.75">
      <c r="AB92" s="39" t="s">
        <v>62</v>
      </c>
      <c r="AC92" s="39" t="s">
        <v>181</v>
      </c>
      <c r="AE92" s="51" t="s">
        <v>81</v>
      </c>
      <c r="AF92" s="1" t="s">
        <v>458</v>
      </c>
      <c r="AG92" s="1">
        <v>40000</v>
      </c>
      <c r="AH92" s="1">
        <v>7</v>
      </c>
      <c r="AI92" s="1">
        <v>2</v>
      </c>
      <c r="AJ92" s="1">
        <v>3</v>
      </c>
      <c r="AK92" s="1">
        <v>7</v>
      </c>
      <c r="AL92" s="1" t="s">
        <v>452</v>
      </c>
      <c r="AM92" s="1" t="s">
        <v>58</v>
      </c>
      <c r="AN92" s="1" t="s">
        <v>107</v>
      </c>
      <c r="AO92" s="1"/>
      <c r="AS92" s="37"/>
      <c r="AT92" s="37"/>
      <c r="AU92" s="37"/>
    </row>
    <row r="93" spans="28:47" ht="12.75">
      <c r="AB93" s="39" t="s">
        <v>62</v>
      </c>
      <c r="AC93" s="39" t="s">
        <v>441</v>
      </c>
      <c r="AE93" s="51" t="s">
        <v>81</v>
      </c>
      <c r="AF93" s="1" t="s">
        <v>457</v>
      </c>
      <c r="AG93" s="1">
        <v>40000</v>
      </c>
      <c r="AH93" s="1">
        <v>6</v>
      </c>
      <c r="AI93" s="1">
        <v>2</v>
      </c>
      <c r="AJ93" s="1">
        <v>3</v>
      </c>
      <c r="AK93" s="1">
        <v>7</v>
      </c>
      <c r="AL93" s="1" t="s">
        <v>189</v>
      </c>
      <c r="AM93" s="1" t="s">
        <v>58</v>
      </c>
      <c r="AN93" s="1" t="s">
        <v>107</v>
      </c>
      <c r="AO93" s="1"/>
      <c r="AS93" s="37"/>
      <c r="AT93" s="37"/>
      <c r="AU93" s="37"/>
    </row>
    <row r="94" spans="28:47" ht="12.75">
      <c r="AB94" s="39" t="s">
        <v>62</v>
      </c>
      <c r="AC94" s="39" t="s">
        <v>183</v>
      </c>
      <c r="AE94" s="51" t="s">
        <v>81</v>
      </c>
      <c r="AF94" s="1" t="s">
        <v>460</v>
      </c>
      <c r="AG94" s="1">
        <v>70000</v>
      </c>
      <c r="AH94" s="1">
        <v>3</v>
      </c>
      <c r="AI94" s="1">
        <v>7</v>
      </c>
      <c r="AJ94" s="1">
        <v>3</v>
      </c>
      <c r="AK94" s="1">
        <v>7</v>
      </c>
      <c r="AL94" s="1" t="s">
        <v>190</v>
      </c>
      <c r="AM94" s="1" t="s">
        <v>115</v>
      </c>
      <c r="AN94" s="1" t="s">
        <v>87</v>
      </c>
      <c r="AO94" s="1"/>
      <c r="AS94" s="37"/>
      <c r="AT94" s="37"/>
      <c r="AU94" s="37"/>
    </row>
    <row r="95" spans="28:47" ht="12.75">
      <c r="AB95" s="39" t="s">
        <v>62</v>
      </c>
      <c r="AC95" s="3" t="s">
        <v>184</v>
      </c>
      <c r="AE95" s="51" t="s">
        <v>81</v>
      </c>
      <c r="AF95" s="1" t="s">
        <v>191</v>
      </c>
      <c r="AG95" s="1">
        <v>110000</v>
      </c>
      <c r="AH95" s="1">
        <v>4</v>
      </c>
      <c r="AI95" s="1">
        <v>5</v>
      </c>
      <c r="AJ95" s="1">
        <v>1</v>
      </c>
      <c r="AK95" s="1">
        <v>9</v>
      </c>
      <c r="AL95" s="1" t="s">
        <v>403</v>
      </c>
      <c r="AM95" s="1" t="s">
        <v>115</v>
      </c>
      <c r="AN95" s="1" t="s">
        <v>87</v>
      </c>
      <c r="AO95" s="1"/>
      <c r="AS95" s="37"/>
      <c r="AT95" s="37"/>
      <c r="AU95" s="37"/>
    </row>
    <row r="96" spans="28:47" ht="12.75">
      <c r="AB96" s="39" t="s">
        <v>62</v>
      </c>
      <c r="AC96" s="39" t="s">
        <v>378</v>
      </c>
      <c r="AE96" s="51" t="s">
        <v>81</v>
      </c>
      <c r="AF96" s="1" t="s">
        <v>192</v>
      </c>
      <c r="AG96" s="1">
        <v>40000</v>
      </c>
      <c r="AH96" s="1">
        <v>6</v>
      </c>
      <c r="AI96" s="1">
        <v>2</v>
      </c>
      <c r="AJ96" s="1">
        <v>3</v>
      </c>
      <c r="AK96" s="1">
        <v>7</v>
      </c>
      <c r="AL96" s="1" t="s">
        <v>348</v>
      </c>
      <c r="AM96" s="1" t="s">
        <v>58</v>
      </c>
      <c r="AN96" s="1" t="s">
        <v>107</v>
      </c>
      <c r="AO96" s="1"/>
      <c r="AS96" s="37"/>
      <c r="AT96" s="37"/>
      <c r="AU96" s="37"/>
    </row>
    <row r="97" spans="28:47" ht="12.75">
      <c r="AB97" s="39" t="s">
        <v>62</v>
      </c>
      <c r="AC97" s="39" t="s">
        <v>381</v>
      </c>
      <c r="AE97" s="51" t="s">
        <v>81</v>
      </c>
      <c r="AF97" s="1" t="s">
        <v>193</v>
      </c>
      <c r="AG97" s="1">
        <v>70000</v>
      </c>
      <c r="AH97" s="1">
        <v>6</v>
      </c>
      <c r="AI97" s="1">
        <v>2</v>
      </c>
      <c r="AJ97" s="1">
        <v>3</v>
      </c>
      <c r="AK97" s="1">
        <v>7</v>
      </c>
      <c r="AL97" s="1" t="s">
        <v>353</v>
      </c>
      <c r="AS97" s="37"/>
      <c r="AT97" s="37"/>
      <c r="AU97" s="37"/>
    </row>
    <row r="98" spans="28:47" ht="12.75">
      <c r="AB98" s="39" t="s">
        <v>62</v>
      </c>
      <c r="AC98" s="39" t="s">
        <v>383</v>
      </c>
      <c r="AE98" s="51" t="s">
        <v>81</v>
      </c>
      <c r="AF98" s="1" t="s">
        <v>461</v>
      </c>
      <c r="AG98" s="1">
        <v>100000</v>
      </c>
      <c r="AH98" s="1">
        <v>3</v>
      </c>
      <c r="AI98" s="1">
        <v>7</v>
      </c>
      <c r="AJ98" s="1">
        <v>3</v>
      </c>
      <c r="AK98" s="1">
        <v>7</v>
      </c>
      <c r="AL98" s="1" t="s">
        <v>194</v>
      </c>
      <c r="AS98" s="37"/>
      <c r="AT98" s="37"/>
      <c r="AU98" s="37"/>
    </row>
    <row r="99" spans="28:47" ht="12.75">
      <c r="AB99" s="39" t="s">
        <v>62</v>
      </c>
      <c r="AC99" s="39" t="s">
        <v>341</v>
      </c>
      <c r="AE99" s="51" t="s">
        <v>81</v>
      </c>
      <c r="AF99" s="1" t="s">
        <v>195</v>
      </c>
      <c r="AG99" s="1">
        <v>70000</v>
      </c>
      <c r="AH99" s="1">
        <v>6</v>
      </c>
      <c r="AI99" s="1">
        <v>2</v>
      </c>
      <c r="AJ99" s="1">
        <v>3</v>
      </c>
      <c r="AK99" s="1">
        <v>7</v>
      </c>
      <c r="AL99" s="1" t="s">
        <v>348</v>
      </c>
      <c r="AS99" s="37"/>
      <c r="AT99" s="37"/>
      <c r="AU99" s="37"/>
    </row>
    <row r="100" spans="28:38" ht="12.75">
      <c r="AB100" s="39" t="s">
        <v>62</v>
      </c>
      <c r="AC100" s="39" t="s">
        <v>384</v>
      </c>
      <c r="AE100" s="51" t="s">
        <v>81</v>
      </c>
      <c r="AF100" s="1" t="s">
        <v>456</v>
      </c>
      <c r="AG100" s="1">
        <v>70000</v>
      </c>
      <c r="AH100" s="1">
        <v>6</v>
      </c>
      <c r="AI100" s="1">
        <v>2</v>
      </c>
      <c r="AJ100" s="1">
        <v>3</v>
      </c>
      <c r="AK100" s="1">
        <v>7</v>
      </c>
      <c r="AL100" s="1" t="s">
        <v>196</v>
      </c>
    </row>
    <row r="101" spans="28:38" ht="12.75">
      <c r="AB101" s="39" t="s">
        <v>62</v>
      </c>
      <c r="AC101" s="39" t="s">
        <v>19</v>
      </c>
      <c r="AE101" s="51" t="s">
        <v>81</v>
      </c>
      <c r="AF101" s="1" t="s">
        <v>459</v>
      </c>
      <c r="AG101" s="1">
        <v>70000</v>
      </c>
      <c r="AH101" s="1">
        <v>7</v>
      </c>
      <c r="AI101" s="1">
        <v>2</v>
      </c>
      <c r="AJ101" s="1">
        <v>3</v>
      </c>
      <c r="AK101" s="1">
        <v>7</v>
      </c>
      <c r="AL101" s="1" t="s">
        <v>453</v>
      </c>
    </row>
    <row r="102" spans="28:38" ht="12.75">
      <c r="AB102" s="39" t="s">
        <v>62</v>
      </c>
      <c r="AC102" s="39" t="s">
        <v>402</v>
      </c>
      <c r="AE102" s="51" t="s">
        <v>81</v>
      </c>
      <c r="AF102" s="1" t="s">
        <v>197</v>
      </c>
      <c r="AG102" s="1">
        <v>140000</v>
      </c>
      <c r="AH102" s="1">
        <v>4</v>
      </c>
      <c r="AI102" s="1">
        <v>5</v>
      </c>
      <c r="AJ102" s="1">
        <v>1</v>
      </c>
      <c r="AK102" s="1">
        <v>9</v>
      </c>
      <c r="AL102" s="1" t="s">
        <v>403</v>
      </c>
    </row>
    <row r="103" spans="28:38" ht="12.75">
      <c r="AB103" s="9" t="s">
        <v>61</v>
      </c>
      <c r="AC103" s="39" t="s">
        <v>148</v>
      </c>
      <c r="AE103" s="51" t="s">
        <v>81</v>
      </c>
      <c r="AF103" s="1" t="s">
        <v>198</v>
      </c>
      <c r="AG103" s="2">
        <v>60000</v>
      </c>
      <c r="AH103" s="3">
        <v>6</v>
      </c>
      <c r="AI103" s="3">
        <v>2</v>
      </c>
      <c r="AJ103" s="3">
        <v>3</v>
      </c>
      <c r="AK103" s="1">
        <v>7</v>
      </c>
      <c r="AL103" s="4" t="s">
        <v>380</v>
      </c>
    </row>
    <row r="104" spans="28:38" ht="12.75">
      <c r="AB104" s="9" t="s">
        <v>61</v>
      </c>
      <c r="AC104" s="39" t="s">
        <v>617</v>
      </c>
      <c r="AE104" s="51" t="s">
        <v>81</v>
      </c>
      <c r="AF104" s="6" t="s">
        <v>199</v>
      </c>
      <c r="AG104" s="2">
        <v>80000</v>
      </c>
      <c r="AH104" s="3">
        <v>4</v>
      </c>
      <c r="AI104" s="3">
        <v>7</v>
      </c>
      <c r="AJ104" s="3">
        <v>3</v>
      </c>
      <c r="AK104" s="1">
        <v>7</v>
      </c>
      <c r="AL104" s="4" t="s">
        <v>200</v>
      </c>
    </row>
    <row r="105" spans="28:46" ht="12.75">
      <c r="AB105" s="9" t="s">
        <v>61</v>
      </c>
      <c r="AC105" s="39" t="s">
        <v>451</v>
      </c>
      <c r="AE105" s="51" t="s">
        <v>81</v>
      </c>
      <c r="AF105" s="1" t="s">
        <v>99</v>
      </c>
      <c r="AG105" s="5">
        <v>430000</v>
      </c>
      <c r="AH105" s="3">
        <v>6</v>
      </c>
      <c r="AI105" s="3">
        <v>6</v>
      </c>
      <c r="AJ105" s="3">
        <v>3</v>
      </c>
      <c r="AK105" s="1">
        <v>10</v>
      </c>
      <c r="AL105" s="4" t="s">
        <v>400</v>
      </c>
      <c r="AS105" s="1"/>
      <c r="AT105" s="1"/>
    </row>
    <row r="106" spans="28:46" ht="12.75">
      <c r="AB106" s="9" t="s">
        <v>61</v>
      </c>
      <c r="AC106" s="39" t="s">
        <v>201</v>
      </c>
      <c r="AE106" s="51" t="s">
        <v>81</v>
      </c>
      <c r="AF106" s="1" t="s">
        <v>144</v>
      </c>
      <c r="AG106" s="7">
        <v>100000</v>
      </c>
      <c r="AH106" s="3">
        <v>6</v>
      </c>
      <c r="AI106" s="3">
        <v>2</v>
      </c>
      <c r="AJ106" s="3">
        <v>3</v>
      </c>
      <c r="AK106" s="1">
        <v>7</v>
      </c>
      <c r="AL106" s="4" t="s">
        <v>349</v>
      </c>
      <c r="AS106" s="1"/>
      <c r="AT106" s="1"/>
    </row>
    <row r="107" spans="28:46" ht="12.75">
      <c r="AB107" s="9" t="s">
        <v>61</v>
      </c>
      <c r="AC107" s="39" t="s">
        <v>605</v>
      </c>
      <c r="AE107" s="51" t="s">
        <v>81</v>
      </c>
      <c r="AF107" s="1" t="s">
        <v>134</v>
      </c>
      <c r="AG107" s="5">
        <v>270000</v>
      </c>
      <c r="AH107" s="3">
        <v>4</v>
      </c>
      <c r="AI107" s="3">
        <v>6</v>
      </c>
      <c r="AJ107" s="3">
        <v>1</v>
      </c>
      <c r="AK107" s="1">
        <v>9</v>
      </c>
      <c r="AL107" s="4" t="s">
        <v>430</v>
      </c>
      <c r="AS107" s="1"/>
      <c r="AT107" s="1"/>
    </row>
    <row r="108" spans="28:47" ht="12.75">
      <c r="AB108" s="9" t="s">
        <v>61</v>
      </c>
      <c r="AC108" s="39" t="s">
        <v>202</v>
      </c>
      <c r="AE108" s="51" t="s">
        <v>81</v>
      </c>
      <c r="AF108" s="1" t="s">
        <v>203</v>
      </c>
      <c r="AG108" s="7">
        <v>50000</v>
      </c>
      <c r="AH108" s="3">
        <v>7</v>
      </c>
      <c r="AI108" s="3">
        <v>2</v>
      </c>
      <c r="AJ108" s="3">
        <v>3</v>
      </c>
      <c r="AK108" s="1">
        <v>7</v>
      </c>
      <c r="AL108" s="4" t="s">
        <v>454</v>
      </c>
      <c r="AS108" s="1"/>
      <c r="AT108" s="1"/>
      <c r="AU108" s="114"/>
    </row>
    <row r="109" spans="28:47" ht="12.75">
      <c r="AB109" s="9" t="s">
        <v>61</v>
      </c>
      <c r="AC109" s="39" t="s">
        <v>204</v>
      </c>
      <c r="AE109" s="51" t="s">
        <v>84</v>
      </c>
      <c r="AF109" s="1" t="s">
        <v>84</v>
      </c>
      <c r="AG109" s="1">
        <v>30000</v>
      </c>
      <c r="AH109" s="1">
        <v>5</v>
      </c>
      <c r="AI109" s="1">
        <v>2</v>
      </c>
      <c r="AJ109" s="1">
        <v>3</v>
      </c>
      <c r="AK109" s="1">
        <v>6</v>
      </c>
      <c r="AL109" s="1" t="s">
        <v>351</v>
      </c>
      <c r="AM109" s="1" t="s">
        <v>58</v>
      </c>
      <c r="AN109" s="1" t="s">
        <v>107</v>
      </c>
      <c r="AO109" s="1"/>
      <c r="AS109" s="51"/>
      <c r="AT109" s="51"/>
      <c r="AU109" s="114"/>
    </row>
    <row r="110" spans="28:47" ht="12.75">
      <c r="AB110" s="9" t="s">
        <v>61</v>
      </c>
      <c r="AC110" s="39" t="s">
        <v>391</v>
      </c>
      <c r="AE110" s="51" t="s">
        <v>84</v>
      </c>
      <c r="AF110" s="1" t="s">
        <v>205</v>
      </c>
      <c r="AG110" s="1">
        <v>120000</v>
      </c>
      <c r="AH110" s="1">
        <v>2</v>
      </c>
      <c r="AI110" s="1">
        <v>6</v>
      </c>
      <c r="AJ110" s="1">
        <v>1</v>
      </c>
      <c r="AK110" s="1">
        <v>10</v>
      </c>
      <c r="AL110" s="1" t="s">
        <v>442</v>
      </c>
      <c r="AM110" s="1" t="s">
        <v>115</v>
      </c>
      <c r="AN110" s="1" t="s">
        <v>87</v>
      </c>
      <c r="AO110" s="1"/>
      <c r="AS110" s="51"/>
      <c r="AT110" s="51"/>
      <c r="AU110" s="114"/>
    </row>
    <row r="111" spans="28:47" ht="12.75">
      <c r="AB111" s="9" t="s">
        <v>61</v>
      </c>
      <c r="AC111" s="39" t="s">
        <v>206</v>
      </c>
      <c r="AE111" s="51" t="s">
        <v>84</v>
      </c>
      <c r="AF111" s="1" t="s">
        <v>207</v>
      </c>
      <c r="AG111" s="1">
        <v>30000</v>
      </c>
      <c r="AH111" s="1">
        <v>5</v>
      </c>
      <c r="AI111" s="1">
        <v>2</v>
      </c>
      <c r="AJ111" s="1">
        <v>3</v>
      </c>
      <c r="AK111" s="1">
        <v>6</v>
      </c>
      <c r="AL111" s="1" t="s">
        <v>348</v>
      </c>
      <c r="AM111" s="1" t="s">
        <v>58</v>
      </c>
      <c r="AN111" s="1" t="s">
        <v>107</v>
      </c>
      <c r="AO111" s="1"/>
      <c r="AS111" s="51"/>
      <c r="AT111" s="51"/>
      <c r="AU111" s="114"/>
    </row>
    <row r="112" spans="28:47" ht="12.75">
      <c r="AB112" s="9" t="s">
        <v>61</v>
      </c>
      <c r="AC112" s="39" t="s">
        <v>438</v>
      </c>
      <c r="AE112" s="51" t="s">
        <v>84</v>
      </c>
      <c r="AF112" s="1" t="s">
        <v>208</v>
      </c>
      <c r="AG112" s="1">
        <v>60000</v>
      </c>
      <c r="AH112" s="1">
        <v>5</v>
      </c>
      <c r="AI112" s="1">
        <v>2</v>
      </c>
      <c r="AJ112" s="1">
        <v>3</v>
      </c>
      <c r="AK112" s="1">
        <v>6</v>
      </c>
      <c r="AL112" s="1" t="s">
        <v>348</v>
      </c>
      <c r="AM112" s="1"/>
      <c r="AN112" s="1"/>
      <c r="AO112" s="1"/>
      <c r="AS112" s="51"/>
      <c r="AT112" s="51"/>
      <c r="AU112" s="114"/>
    </row>
    <row r="113" spans="28:46" ht="12.75">
      <c r="AB113" s="9" t="s">
        <v>61</v>
      </c>
      <c r="AC113" s="39" t="s">
        <v>209</v>
      </c>
      <c r="AE113" s="51" t="s">
        <v>84</v>
      </c>
      <c r="AF113" s="1" t="s">
        <v>210</v>
      </c>
      <c r="AG113" s="1">
        <v>150000</v>
      </c>
      <c r="AH113" s="1">
        <v>2</v>
      </c>
      <c r="AI113" s="1">
        <v>6</v>
      </c>
      <c r="AJ113" s="1">
        <v>1</v>
      </c>
      <c r="AK113" s="1">
        <v>10</v>
      </c>
      <c r="AL113" s="1" t="s">
        <v>442</v>
      </c>
      <c r="AM113" s="1"/>
      <c r="AN113" s="1"/>
      <c r="AO113" s="1"/>
      <c r="AS113" s="51"/>
      <c r="AT113" s="51"/>
    </row>
    <row r="114" spans="28:38" ht="12.75">
      <c r="AB114" s="9" t="s">
        <v>61</v>
      </c>
      <c r="AC114" s="39" t="s">
        <v>211</v>
      </c>
      <c r="AE114" s="51" t="s">
        <v>84</v>
      </c>
      <c r="AF114" s="1" t="s">
        <v>212</v>
      </c>
      <c r="AG114" s="2">
        <v>250000</v>
      </c>
      <c r="AH114" s="3">
        <v>2</v>
      </c>
      <c r="AI114" s="3">
        <v>7</v>
      </c>
      <c r="AJ114" s="3">
        <v>1</v>
      </c>
      <c r="AK114" s="1">
        <v>10</v>
      </c>
      <c r="AL114" s="4" t="s">
        <v>443</v>
      </c>
    </row>
    <row r="115" spans="28:38" ht="12.75">
      <c r="AB115" s="9" t="s">
        <v>61</v>
      </c>
      <c r="AC115" s="39" t="s">
        <v>213</v>
      </c>
      <c r="AE115" s="51" t="s">
        <v>84</v>
      </c>
      <c r="AF115" s="1" t="s">
        <v>99</v>
      </c>
      <c r="AG115" s="5">
        <v>430000</v>
      </c>
      <c r="AH115" s="3">
        <v>6</v>
      </c>
      <c r="AI115" s="3">
        <v>6</v>
      </c>
      <c r="AJ115" s="3">
        <v>3</v>
      </c>
      <c r="AK115" s="1">
        <v>10</v>
      </c>
      <c r="AL115" s="4" t="s">
        <v>400</v>
      </c>
    </row>
    <row r="116" spans="28:38" ht="12.75">
      <c r="AB116" s="9" t="s">
        <v>61</v>
      </c>
      <c r="AC116" s="39" t="s">
        <v>433</v>
      </c>
      <c r="AE116" s="51" t="s">
        <v>84</v>
      </c>
      <c r="AF116" s="6" t="s">
        <v>214</v>
      </c>
      <c r="AG116" s="7">
        <v>140000</v>
      </c>
      <c r="AH116" s="3">
        <v>5</v>
      </c>
      <c r="AI116" s="3">
        <v>3</v>
      </c>
      <c r="AJ116" s="3">
        <v>3</v>
      </c>
      <c r="AK116" s="1">
        <v>6</v>
      </c>
      <c r="AL116" s="4" t="s">
        <v>385</v>
      </c>
    </row>
    <row r="117" spans="28:41" ht="12.75">
      <c r="AB117" s="9" t="s">
        <v>73</v>
      </c>
      <c r="AC117" s="39" t="s">
        <v>148</v>
      </c>
      <c r="AE117" s="51" t="s">
        <v>545</v>
      </c>
      <c r="AF117" s="1" t="s">
        <v>563</v>
      </c>
      <c r="AG117" s="1">
        <v>70000</v>
      </c>
      <c r="AH117" s="1">
        <v>6</v>
      </c>
      <c r="AI117" s="1">
        <v>3</v>
      </c>
      <c r="AJ117" s="1">
        <v>4</v>
      </c>
      <c r="AK117" s="1">
        <v>8</v>
      </c>
      <c r="AL117" s="1"/>
      <c r="AM117" s="1" t="s">
        <v>73</v>
      </c>
      <c r="AN117" s="1" t="s">
        <v>74</v>
      </c>
      <c r="AO117" s="1"/>
    </row>
    <row r="118" spans="28:41" ht="12.75">
      <c r="AB118" s="9" t="s">
        <v>73</v>
      </c>
      <c r="AC118" s="39" t="s">
        <v>617</v>
      </c>
      <c r="AE118" s="51" t="s">
        <v>545</v>
      </c>
      <c r="AF118" s="1" t="s">
        <v>565</v>
      </c>
      <c r="AG118" s="1">
        <v>90000</v>
      </c>
      <c r="AH118" s="1">
        <v>6</v>
      </c>
      <c r="AI118" s="1">
        <v>3</v>
      </c>
      <c r="AJ118" s="1">
        <v>4</v>
      </c>
      <c r="AK118" s="1">
        <v>8</v>
      </c>
      <c r="AL118" s="1" t="s">
        <v>404</v>
      </c>
      <c r="AM118" s="1" t="s">
        <v>87</v>
      </c>
      <c r="AN118" s="1" t="s">
        <v>115</v>
      </c>
      <c r="AO118" s="1"/>
    </row>
    <row r="119" spans="28:41" ht="12.75">
      <c r="AB119" s="9" t="s">
        <v>73</v>
      </c>
      <c r="AC119" s="39" t="s">
        <v>451</v>
      </c>
      <c r="AE119" s="51" t="s">
        <v>545</v>
      </c>
      <c r="AF119" s="1" t="s">
        <v>567</v>
      </c>
      <c r="AG119" s="1">
        <v>90000</v>
      </c>
      <c r="AH119" s="1">
        <v>8</v>
      </c>
      <c r="AI119" s="1">
        <v>3</v>
      </c>
      <c r="AJ119" s="1">
        <v>4</v>
      </c>
      <c r="AK119" s="1">
        <v>7</v>
      </c>
      <c r="AL119" s="1" t="s">
        <v>422</v>
      </c>
      <c r="AM119" s="1" t="s">
        <v>73</v>
      </c>
      <c r="AN119" s="1" t="s">
        <v>74</v>
      </c>
      <c r="AO119" s="1"/>
    </row>
    <row r="120" spans="28:41" ht="12.75">
      <c r="AB120" s="9" t="s">
        <v>73</v>
      </c>
      <c r="AC120" s="39" t="s">
        <v>201</v>
      </c>
      <c r="AE120" s="51" t="s">
        <v>545</v>
      </c>
      <c r="AF120" s="1" t="s">
        <v>569</v>
      </c>
      <c r="AG120" s="1">
        <v>100000</v>
      </c>
      <c r="AH120" s="1">
        <v>7</v>
      </c>
      <c r="AI120" s="1">
        <v>3</v>
      </c>
      <c r="AJ120" s="1">
        <v>4</v>
      </c>
      <c r="AK120" s="1">
        <v>8</v>
      </c>
      <c r="AL120" s="1" t="s">
        <v>148</v>
      </c>
      <c r="AM120" s="1" t="s">
        <v>73</v>
      </c>
      <c r="AN120" s="1" t="s">
        <v>74</v>
      </c>
      <c r="AO120" s="1"/>
    </row>
    <row r="121" spans="28:41" ht="12.75">
      <c r="AB121" s="9" t="s">
        <v>73</v>
      </c>
      <c r="AC121" s="39" t="s">
        <v>605</v>
      </c>
      <c r="AE121" s="51" t="s">
        <v>545</v>
      </c>
      <c r="AF121" s="1" t="s">
        <v>587</v>
      </c>
      <c r="AG121" s="1">
        <v>70000</v>
      </c>
      <c r="AH121" s="1">
        <v>6</v>
      </c>
      <c r="AI121" s="1">
        <v>3</v>
      </c>
      <c r="AJ121" s="1">
        <v>4</v>
      </c>
      <c r="AK121" s="1">
        <v>8</v>
      </c>
      <c r="AL121" s="1" t="s">
        <v>120</v>
      </c>
      <c r="AM121" s="1" t="s">
        <v>73</v>
      </c>
      <c r="AN121" s="1" t="s">
        <v>74</v>
      </c>
      <c r="AO121" s="1"/>
    </row>
    <row r="122" spans="28:38" ht="12.75">
      <c r="AB122" s="9" t="s">
        <v>73</v>
      </c>
      <c r="AC122" s="39" t="s">
        <v>202</v>
      </c>
      <c r="AE122" s="51" t="s">
        <v>545</v>
      </c>
      <c r="AF122" s="1" t="s">
        <v>588</v>
      </c>
      <c r="AG122" s="1">
        <v>130000</v>
      </c>
      <c r="AH122" s="1">
        <v>7</v>
      </c>
      <c r="AI122" s="1">
        <v>3</v>
      </c>
      <c r="AJ122" s="1">
        <v>4</v>
      </c>
      <c r="AK122" s="1">
        <v>8</v>
      </c>
      <c r="AL122" s="1" t="s">
        <v>152</v>
      </c>
    </row>
    <row r="123" spans="28:38" ht="12.75">
      <c r="AB123" s="9" t="s">
        <v>73</v>
      </c>
      <c r="AC123" s="39" t="s">
        <v>204</v>
      </c>
      <c r="AE123" s="51" t="s">
        <v>545</v>
      </c>
      <c r="AF123" s="1" t="s">
        <v>589</v>
      </c>
      <c r="AG123" s="1">
        <v>120000</v>
      </c>
      <c r="AH123" s="1">
        <v>8</v>
      </c>
      <c r="AI123" s="1">
        <v>3</v>
      </c>
      <c r="AJ123" s="1">
        <v>4</v>
      </c>
      <c r="AK123" s="1">
        <v>7</v>
      </c>
      <c r="AL123" s="1" t="s">
        <v>427</v>
      </c>
    </row>
    <row r="124" spans="28:38" ht="12.75">
      <c r="AB124" s="9" t="s">
        <v>73</v>
      </c>
      <c r="AC124" s="39" t="s">
        <v>391</v>
      </c>
      <c r="AE124" s="51" t="s">
        <v>545</v>
      </c>
      <c r="AF124" s="1" t="s">
        <v>590</v>
      </c>
      <c r="AG124" s="1">
        <v>100000</v>
      </c>
      <c r="AH124" s="1">
        <v>6</v>
      </c>
      <c r="AI124" s="1">
        <v>3</v>
      </c>
      <c r="AJ124" s="1">
        <v>4</v>
      </c>
      <c r="AK124" s="1">
        <v>8</v>
      </c>
      <c r="AL124" s="1" t="s">
        <v>120</v>
      </c>
    </row>
    <row r="125" spans="28:38" ht="12.75">
      <c r="AB125" s="9" t="s">
        <v>73</v>
      </c>
      <c r="AC125" s="39" t="s">
        <v>206</v>
      </c>
      <c r="AE125" s="51" t="s">
        <v>545</v>
      </c>
      <c r="AF125" s="1" t="s">
        <v>591</v>
      </c>
      <c r="AG125" s="1">
        <v>120000</v>
      </c>
      <c r="AH125" s="1">
        <v>6</v>
      </c>
      <c r="AI125" s="1">
        <v>3</v>
      </c>
      <c r="AJ125" s="1">
        <v>4</v>
      </c>
      <c r="AK125" s="1">
        <v>8</v>
      </c>
      <c r="AL125" s="1" t="s">
        <v>405</v>
      </c>
    </row>
    <row r="126" spans="28:38" ht="12.75">
      <c r="AB126" s="9" t="s">
        <v>73</v>
      </c>
      <c r="AC126" s="39" t="s">
        <v>438</v>
      </c>
      <c r="AE126" s="51" t="s">
        <v>545</v>
      </c>
      <c r="AF126" s="1" t="s">
        <v>155</v>
      </c>
      <c r="AG126" s="2">
        <v>170000</v>
      </c>
      <c r="AH126" s="3">
        <v>8</v>
      </c>
      <c r="AI126" s="3">
        <v>3</v>
      </c>
      <c r="AJ126" s="3">
        <v>4</v>
      </c>
      <c r="AK126" s="1">
        <v>7</v>
      </c>
      <c r="AL126" s="4" t="s">
        <v>424</v>
      </c>
    </row>
    <row r="127" spans="28:38" ht="12.75">
      <c r="AB127" s="9" t="s">
        <v>73</v>
      </c>
      <c r="AC127" s="39" t="s">
        <v>209</v>
      </c>
      <c r="AE127" s="51" t="s">
        <v>545</v>
      </c>
      <c r="AF127" s="1" t="s">
        <v>99</v>
      </c>
      <c r="AG127" s="5">
        <v>430000</v>
      </c>
      <c r="AH127" s="3">
        <v>6</v>
      </c>
      <c r="AI127" s="3">
        <v>6</v>
      </c>
      <c r="AJ127" s="3">
        <v>3</v>
      </c>
      <c r="AK127" s="1">
        <v>10</v>
      </c>
      <c r="AL127" s="4" t="s">
        <v>400</v>
      </c>
    </row>
    <row r="128" spans="28:38" ht="12.75">
      <c r="AB128" s="9" t="s">
        <v>73</v>
      </c>
      <c r="AC128" s="39" t="s">
        <v>211</v>
      </c>
      <c r="AE128" s="51" t="s">
        <v>545</v>
      </c>
      <c r="AF128" s="1" t="s">
        <v>186</v>
      </c>
      <c r="AG128" s="5">
        <v>230000</v>
      </c>
      <c r="AH128" s="3">
        <v>7</v>
      </c>
      <c r="AI128" s="3">
        <v>4</v>
      </c>
      <c r="AJ128" s="3">
        <v>4</v>
      </c>
      <c r="AK128" s="1">
        <v>8</v>
      </c>
      <c r="AL128" s="4" t="s">
        <v>621</v>
      </c>
    </row>
    <row r="129" spans="28:41" ht="12.75">
      <c r="AB129" s="9" t="s">
        <v>73</v>
      </c>
      <c r="AC129" s="39" t="s">
        <v>213</v>
      </c>
      <c r="AE129" s="51" t="s">
        <v>95</v>
      </c>
      <c r="AF129" s="1" t="s">
        <v>215</v>
      </c>
      <c r="AG129" s="1">
        <v>50000</v>
      </c>
      <c r="AH129" s="1">
        <v>6</v>
      </c>
      <c r="AI129" s="1">
        <v>3</v>
      </c>
      <c r="AJ129" s="1">
        <v>3</v>
      </c>
      <c r="AK129" s="1">
        <v>8</v>
      </c>
      <c r="AL129" s="1"/>
      <c r="AM129" s="1" t="s">
        <v>61</v>
      </c>
      <c r="AN129" s="1" t="s">
        <v>62</v>
      </c>
      <c r="AO129" s="1"/>
    </row>
    <row r="130" spans="28:41" ht="12.75">
      <c r="AB130" s="9" t="s">
        <v>73</v>
      </c>
      <c r="AC130" s="39" t="s">
        <v>433</v>
      </c>
      <c r="AE130" s="51" t="s">
        <v>95</v>
      </c>
      <c r="AF130" s="1" t="s">
        <v>216</v>
      </c>
      <c r="AG130" s="1">
        <v>70000</v>
      </c>
      <c r="AH130" s="1">
        <v>8</v>
      </c>
      <c r="AI130" s="1">
        <v>2</v>
      </c>
      <c r="AJ130" s="1">
        <v>3</v>
      </c>
      <c r="AK130" s="1">
        <v>7</v>
      </c>
      <c r="AL130" s="1" t="s">
        <v>428</v>
      </c>
      <c r="AM130" s="1" t="s">
        <v>73</v>
      </c>
      <c r="AN130" s="1" t="s">
        <v>74</v>
      </c>
      <c r="AO130" s="1"/>
    </row>
    <row r="131" spans="28:41" ht="12.75">
      <c r="AB131" s="9" t="s">
        <v>73</v>
      </c>
      <c r="AC131" s="39" t="s">
        <v>422</v>
      </c>
      <c r="AE131" s="51" t="s">
        <v>95</v>
      </c>
      <c r="AF131" s="1" t="s">
        <v>217</v>
      </c>
      <c r="AG131" s="1">
        <v>70000</v>
      </c>
      <c r="AH131" s="1">
        <v>6</v>
      </c>
      <c r="AI131" s="1">
        <v>3</v>
      </c>
      <c r="AJ131" s="1">
        <v>3</v>
      </c>
      <c r="AK131" s="1">
        <v>8</v>
      </c>
      <c r="AL131" s="1" t="s">
        <v>392</v>
      </c>
      <c r="AM131" s="1" t="s">
        <v>68</v>
      </c>
      <c r="AN131" s="1" t="s">
        <v>69</v>
      </c>
      <c r="AO131" s="1"/>
    </row>
    <row r="132" spans="28:41" ht="12.75">
      <c r="AB132" s="9" t="s">
        <v>73</v>
      </c>
      <c r="AC132" s="39" t="s">
        <v>344</v>
      </c>
      <c r="AE132" s="51" t="s">
        <v>95</v>
      </c>
      <c r="AF132" s="1" t="s">
        <v>218</v>
      </c>
      <c r="AG132" s="1">
        <v>90000</v>
      </c>
      <c r="AH132" s="1">
        <v>7</v>
      </c>
      <c r="AI132" s="1">
        <v>3</v>
      </c>
      <c r="AJ132" s="1">
        <v>3</v>
      </c>
      <c r="AK132" s="1">
        <v>8</v>
      </c>
      <c r="AL132" s="1" t="s">
        <v>148</v>
      </c>
      <c r="AM132" s="1" t="s">
        <v>77</v>
      </c>
      <c r="AN132" s="1" t="s">
        <v>65</v>
      </c>
      <c r="AO132" s="1"/>
    </row>
    <row r="133" spans="28:41" ht="12.75">
      <c r="AB133" s="9" t="s">
        <v>73</v>
      </c>
      <c r="AC133" s="39" t="s">
        <v>345</v>
      </c>
      <c r="AE133" s="51" t="s">
        <v>95</v>
      </c>
      <c r="AF133" s="1" t="s">
        <v>118</v>
      </c>
      <c r="AG133" s="1">
        <v>140000</v>
      </c>
      <c r="AH133" s="1">
        <v>5</v>
      </c>
      <c r="AI133" s="1">
        <v>5</v>
      </c>
      <c r="AJ133" s="1">
        <v>2</v>
      </c>
      <c r="AK133" s="1">
        <v>9</v>
      </c>
      <c r="AL133" s="1" t="s">
        <v>406</v>
      </c>
      <c r="AM133" s="1" t="s">
        <v>115</v>
      </c>
      <c r="AN133" s="1" t="s">
        <v>87</v>
      </c>
      <c r="AO133" s="1"/>
    </row>
    <row r="134" spans="28:41" ht="12.75">
      <c r="AB134" s="9" t="s">
        <v>73</v>
      </c>
      <c r="AC134" s="39" t="s">
        <v>346</v>
      </c>
      <c r="AE134" s="51" t="s">
        <v>95</v>
      </c>
      <c r="AF134" s="1" t="s">
        <v>219</v>
      </c>
      <c r="AG134" s="1">
        <v>50000</v>
      </c>
      <c r="AH134" s="1">
        <v>6</v>
      </c>
      <c r="AI134" s="1">
        <v>3</v>
      </c>
      <c r="AJ134" s="1">
        <v>3</v>
      </c>
      <c r="AK134" s="1">
        <v>8</v>
      </c>
      <c r="AL134" s="1" t="s">
        <v>120</v>
      </c>
      <c r="AM134" s="1" t="s">
        <v>61</v>
      </c>
      <c r="AN134" s="1" t="s">
        <v>62</v>
      </c>
      <c r="AO134" s="1"/>
    </row>
    <row r="135" spans="28:38" ht="12.75">
      <c r="AB135" s="9" t="s">
        <v>73</v>
      </c>
      <c r="AC135" s="39" t="s">
        <v>340</v>
      </c>
      <c r="AE135" s="51" t="s">
        <v>95</v>
      </c>
      <c r="AF135" s="1" t="s">
        <v>220</v>
      </c>
      <c r="AG135" s="1">
        <v>120000</v>
      </c>
      <c r="AH135" s="1">
        <v>7</v>
      </c>
      <c r="AI135" s="1">
        <v>3</v>
      </c>
      <c r="AJ135" s="1">
        <v>3</v>
      </c>
      <c r="AK135" s="1">
        <v>8</v>
      </c>
      <c r="AL135" s="1" t="s">
        <v>152</v>
      </c>
    </row>
    <row r="136" spans="28:38" ht="12.75">
      <c r="AB136" s="9" t="s">
        <v>73</v>
      </c>
      <c r="AC136" s="39" t="s">
        <v>360</v>
      </c>
      <c r="AE136" s="51" t="s">
        <v>95</v>
      </c>
      <c r="AF136" s="1" t="s">
        <v>221</v>
      </c>
      <c r="AG136" s="1">
        <v>100000</v>
      </c>
      <c r="AH136" s="1">
        <v>8</v>
      </c>
      <c r="AI136" s="1">
        <v>2</v>
      </c>
      <c r="AJ136" s="1">
        <v>3</v>
      </c>
      <c r="AK136" s="1">
        <v>7</v>
      </c>
      <c r="AL136" s="1" t="s">
        <v>429</v>
      </c>
    </row>
    <row r="137" spans="28:38" ht="12.75">
      <c r="AB137" s="9" t="s">
        <v>73</v>
      </c>
      <c r="AC137" s="39" t="s">
        <v>364</v>
      </c>
      <c r="AE137" s="51" t="s">
        <v>95</v>
      </c>
      <c r="AF137" s="1" t="s">
        <v>222</v>
      </c>
      <c r="AG137" s="1">
        <v>80000</v>
      </c>
      <c r="AH137" s="1">
        <v>6</v>
      </c>
      <c r="AI137" s="1">
        <v>3</v>
      </c>
      <c r="AJ137" s="1">
        <v>3</v>
      </c>
      <c r="AK137" s="1">
        <v>8</v>
      </c>
      <c r="AL137" s="1" t="s">
        <v>120</v>
      </c>
    </row>
    <row r="138" spans="28:38" ht="12.75">
      <c r="AB138" s="9" t="s">
        <v>73</v>
      </c>
      <c r="AC138" s="39" t="s">
        <v>371</v>
      </c>
      <c r="AE138" s="51" t="s">
        <v>95</v>
      </c>
      <c r="AF138" s="1" t="s">
        <v>223</v>
      </c>
      <c r="AG138" s="1">
        <v>170000</v>
      </c>
      <c r="AH138" s="1">
        <v>5</v>
      </c>
      <c r="AI138" s="1">
        <v>5</v>
      </c>
      <c r="AJ138" s="1">
        <v>2</v>
      </c>
      <c r="AK138" s="1">
        <v>9</v>
      </c>
      <c r="AL138" s="1" t="s">
        <v>406</v>
      </c>
    </row>
    <row r="139" spans="28:38" ht="12.75">
      <c r="AB139" s="9" t="s">
        <v>73</v>
      </c>
      <c r="AC139" s="39" t="s">
        <v>91</v>
      </c>
      <c r="AE139" s="51" t="s">
        <v>95</v>
      </c>
      <c r="AF139" s="1" t="s">
        <v>224</v>
      </c>
      <c r="AG139" s="1">
        <v>100000</v>
      </c>
      <c r="AH139" s="1">
        <v>6</v>
      </c>
      <c r="AI139" s="1">
        <v>3</v>
      </c>
      <c r="AJ139" s="1">
        <v>3</v>
      </c>
      <c r="AK139" s="1">
        <v>8</v>
      </c>
      <c r="AL139" s="1" t="s">
        <v>393</v>
      </c>
    </row>
    <row r="140" spans="28:38" ht="12.75">
      <c r="AB140" s="9" t="s">
        <v>73</v>
      </c>
      <c r="AC140" s="39" t="s">
        <v>343</v>
      </c>
      <c r="AE140" s="51" t="s">
        <v>95</v>
      </c>
      <c r="AF140" s="1" t="s">
        <v>225</v>
      </c>
      <c r="AG140" s="2">
        <v>320000</v>
      </c>
      <c r="AH140" s="3">
        <v>7</v>
      </c>
      <c r="AI140" s="3">
        <v>4</v>
      </c>
      <c r="AJ140" s="3">
        <v>4</v>
      </c>
      <c r="AK140" s="1">
        <v>8</v>
      </c>
      <c r="AL140" s="4" t="s">
        <v>376</v>
      </c>
    </row>
    <row r="141" spans="28:38" ht="12.75">
      <c r="AB141" s="9" t="s">
        <v>87</v>
      </c>
      <c r="AC141" s="39" t="s">
        <v>148</v>
      </c>
      <c r="AE141" s="51" t="s">
        <v>95</v>
      </c>
      <c r="AF141" s="1" t="s">
        <v>96</v>
      </c>
      <c r="AG141" s="2">
        <v>80000</v>
      </c>
      <c r="AH141" s="3">
        <v>6</v>
      </c>
      <c r="AI141" s="3">
        <v>3</v>
      </c>
      <c r="AJ141" s="3">
        <v>3</v>
      </c>
      <c r="AK141" s="1">
        <v>8</v>
      </c>
      <c r="AL141" s="4" t="s">
        <v>440</v>
      </c>
    </row>
    <row r="142" spans="28:38" ht="12.75">
      <c r="AB142" s="9" t="s">
        <v>87</v>
      </c>
      <c r="AC142" s="39" t="s">
        <v>617</v>
      </c>
      <c r="AE142" s="51" t="s">
        <v>95</v>
      </c>
      <c r="AF142" s="1" t="s">
        <v>226</v>
      </c>
      <c r="AG142" s="7">
        <v>230000</v>
      </c>
      <c r="AH142" s="3">
        <v>4</v>
      </c>
      <c r="AI142" s="3">
        <v>5</v>
      </c>
      <c r="AJ142" s="3">
        <v>2</v>
      </c>
      <c r="AK142" s="1">
        <v>9</v>
      </c>
      <c r="AL142" s="4" t="s">
        <v>227</v>
      </c>
    </row>
    <row r="143" spans="28:38" ht="12.75">
      <c r="AB143" s="9" t="s">
        <v>87</v>
      </c>
      <c r="AC143" s="39" t="s">
        <v>451</v>
      </c>
      <c r="AE143" s="51" t="s">
        <v>95</v>
      </c>
      <c r="AF143" s="1" t="s">
        <v>99</v>
      </c>
      <c r="AG143" s="5">
        <v>430000</v>
      </c>
      <c r="AH143" s="3">
        <v>6</v>
      </c>
      <c r="AI143" s="3">
        <v>6</v>
      </c>
      <c r="AJ143" s="3">
        <v>3</v>
      </c>
      <c r="AK143" s="1">
        <v>10</v>
      </c>
      <c r="AL143" s="4" t="s">
        <v>400</v>
      </c>
    </row>
    <row r="144" spans="28:38" ht="12.75">
      <c r="AB144" s="9" t="s">
        <v>87</v>
      </c>
      <c r="AC144" s="39" t="s">
        <v>201</v>
      </c>
      <c r="AE144" s="51" t="s">
        <v>95</v>
      </c>
      <c r="AF144" s="6" t="s">
        <v>214</v>
      </c>
      <c r="AG144" s="7">
        <v>140000</v>
      </c>
      <c r="AH144" s="3">
        <v>5</v>
      </c>
      <c r="AI144" s="3">
        <v>3</v>
      </c>
      <c r="AJ144" s="3">
        <v>3</v>
      </c>
      <c r="AK144" s="1">
        <v>6</v>
      </c>
      <c r="AL144" s="4" t="s">
        <v>385</v>
      </c>
    </row>
    <row r="145" spans="28:39" ht="12.75">
      <c r="AB145" s="9" t="s">
        <v>87</v>
      </c>
      <c r="AC145" s="39" t="s">
        <v>605</v>
      </c>
      <c r="AE145" s="51" t="s">
        <v>95</v>
      </c>
      <c r="AF145" s="6" t="s">
        <v>102</v>
      </c>
      <c r="AG145" s="5">
        <v>270000</v>
      </c>
      <c r="AH145" s="3">
        <v>6</v>
      </c>
      <c r="AI145" s="3">
        <v>4</v>
      </c>
      <c r="AJ145" s="3">
        <v>3</v>
      </c>
      <c r="AK145" s="1">
        <v>8</v>
      </c>
      <c r="AL145" s="4" t="s">
        <v>616</v>
      </c>
      <c r="AM145" s="4"/>
    </row>
    <row r="146" spans="28:41" ht="12.75">
      <c r="AB146" s="9" t="s">
        <v>87</v>
      </c>
      <c r="AC146" s="39" t="s">
        <v>202</v>
      </c>
      <c r="AE146" s="51" t="s">
        <v>98</v>
      </c>
      <c r="AF146" s="1" t="s">
        <v>228</v>
      </c>
      <c r="AG146" s="1">
        <v>30000</v>
      </c>
      <c r="AH146" s="1">
        <v>5</v>
      </c>
      <c r="AI146" s="1">
        <v>3</v>
      </c>
      <c r="AJ146" s="1">
        <v>2</v>
      </c>
      <c r="AK146" s="1">
        <v>7</v>
      </c>
      <c r="AL146" s="1" t="s">
        <v>229</v>
      </c>
      <c r="AM146" s="1" t="s">
        <v>61</v>
      </c>
      <c r="AN146" s="1" t="s">
        <v>62</v>
      </c>
      <c r="AO146" s="1"/>
    </row>
    <row r="147" spans="28:41" ht="12.75">
      <c r="AB147" s="9" t="s">
        <v>87</v>
      </c>
      <c r="AC147" s="39" t="s">
        <v>204</v>
      </c>
      <c r="AE147" s="51" t="s">
        <v>98</v>
      </c>
      <c r="AF147" s="1" t="s">
        <v>230</v>
      </c>
      <c r="AG147" s="1">
        <v>70000</v>
      </c>
      <c r="AH147" s="1">
        <v>6</v>
      </c>
      <c r="AI147" s="1">
        <v>3</v>
      </c>
      <c r="AJ147" s="1">
        <v>2</v>
      </c>
      <c r="AK147" s="1">
        <v>7</v>
      </c>
      <c r="AL147" s="1" t="s">
        <v>394</v>
      </c>
      <c r="AM147" s="1" t="s">
        <v>68</v>
      </c>
      <c r="AN147" s="1" t="s">
        <v>69</v>
      </c>
      <c r="AO147" s="1"/>
    </row>
    <row r="148" spans="28:41" ht="12.75">
      <c r="AB148" s="9" t="s">
        <v>87</v>
      </c>
      <c r="AC148" s="39" t="s">
        <v>391</v>
      </c>
      <c r="AE148" s="51" t="s">
        <v>98</v>
      </c>
      <c r="AF148" s="1" t="s">
        <v>231</v>
      </c>
      <c r="AG148" s="1">
        <v>90000</v>
      </c>
      <c r="AH148" s="1">
        <v>6</v>
      </c>
      <c r="AI148" s="1">
        <v>3</v>
      </c>
      <c r="AJ148" s="1">
        <v>2</v>
      </c>
      <c r="AK148" s="1">
        <v>8</v>
      </c>
      <c r="AL148" s="1" t="s">
        <v>232</v>
      </c>
      <c r="AM148" s="1" t="s">
        <v>77</v>
      </c>
      <c r="AN148" s="1" t="s">
        <v>65</v>
      </c>
      <c r="AO148" s="1"/>
    </row>
    <row r="149" spans="28:41" ht="12.75">
      <c r="AB149" s="9" t="s">
        <v>87</v>
      </c>
      <c r="AC149" s="39" t="s">
        <v>206</v>
      </c>
      <c r="AE149" s="51" t="s">
        <v>98</v>
      </c>
      <c r="AF149" s="1" t="s">
        <v>233</v>
      </c>
      <c r="AG149" s="1">
        <v>110000</v>
      </c>
      <c r="AH149" s="1">
        <v>3</v>
      </c>
      <c r="AI149" s="1">
        <v>5</v>
      </c>
      <c r="AJ149" s="1">
        <v>1</v>
      </c>
      <c r="AK149" s="1">
        <v>9</v>
      </c>
      <c r="AL149" s="1" t="s">
        <v>234</v>
      </c>
      <c r="AM149" s="1" t="s">
        <v>115</v>
      </c>
      <c r="AN149" s="1" t="s">
        <v>87</v>
      </c>
      <c r="AO149" s="1"/>
    </row>
    <row r="150" spans="28:41" ht="12.75">
      <c r="AB150" s="9" t="s">
        <v>87</v>
      </c>
      <c r="AC150" s="39" t="s">
        <v>438</v>
      </c>
      <c r="AE150" s="51" t="s">
        <v>98</v>
      </c>
      <c r="AF150" s="1" t="s">
        <v>235</v>
      </c>
      <c r="AG150" s="1">
        <v>30000</v>
      </c>
      <c r="AH150" s="1">
        <v>5</v>
      </c>
      <c r="AI150" s="1">
        <v>3</v>
      </c>
      <c r="AJ150" s="1">
        <v>2</v>
      </c>
      <c r="AK150" s="1">
        <v>7</v>
      </c>
      <c r="AL150" s="1" t="s">
        <v>236</v>
      </c>
      <c r="AM150" s="1" t="s">
        <v>61</v>
      </c>
      <c r="AN150" s="1" t="s">
        <v>62</v>
      </c>
      <c r="AO150" s="1"/>
    </row>
    <row r="151" spans="28:41" ht="12.75">
      <c r="AB151" s="9" t="s">
        <v>87</v>
      </c>
      <c r="AC151" s="39" t="s">
        <v>209</v>
      </c>
      <c r="AE151" s="51" t="s">
        <v>98</v>
      </c>
      <c r="AF151" s="1" t="s">
        <v>237</v>
      </c>
      <c r="AG151" s="1">
        <v>120000</v>
      </c>
      <c r="AH151" s="1">
        <v>6</v>
      </c>
      <c r="AI151" s="1">
        <v>3</v>
      </c>
      <c r="AJ151" s="1">
        <v>2</v>
      </c>
      <c r="AK151" s="1">
        <v>8</v>
      </c>
      <c r="AL151" s="1" t="s">
        <v>238</v>
      </c>
      <c r="AM151" s="1"/>
      <c r="AN151" s="1"/>
      <c r="AO151" s="1"/>
    </row>
    <row r="152" spans="28:41" ht="12.75">
      <c r="AB152" s="9" t="s">
        <v>87</v>
      </c>
      <c r="AC152" s="39" t="s">
        <v>211</v>
      </c>
      <c r="AE152" s="51" t="s">
        <v>98</v>
      </c>
      <c r="AF152" s="1" t="s">
        <v>239</v>
      </c>
      <c r="AG152" s="1">
        <v>140000</v>
      </c>
      <c r="AH152" s="1">
        <v>3</v>
      </c>
      <c r="AI152" s="1">
        <v>5</v>
      </c>
      <c r="AJ152" s="1">
        <v>1</v>
      </c>
      <c r="AK152" s="1">
        <v>9</v>
      </c>
      <c r="AL152" s="1" t="s">
        <v>240</v>
      </c>
      <c r="AM152" s="1"/>
      <c r="AN152" s="1"/>
      <c r="AO152" s="1"/>
    </row>
    <row r="153" spans="28:41" ht="12.75">
      <c r="AB153" s="9" t="s">
        <v>87</v>
      </c>
      <c r="AC153" s="39" t="s">
        <v>213</v>
      </c>
      <c r="AE153" s="51" t="s">
        <v>98</v>
      </c>
      <c r="AF153" s="1" t="s">
        <v>241</v>
      </c>
      <c r="AG153" s="1">
        <v>60000</v>
      </c>
      <c r="AH153" s="1">
        <v>5</v>
      </c>
      <c r="AI153" s="1">
        <v>3</v>
      </c>
      <c r="AJ153" s="1">
        <v>2</v>
      </c>
      <c r="AK153" s="1">
        <v>7</v>
      </c>
      <c r="AL153" s="1" t="s">
        <v>236</v>
      </c>
      <c r="AM153" s="1"/>
      <c r="AN153" s="1"/>
      <c r="AO153" s="1"/>
    </row>
    <row r="154" spans="28:41" ht="12.75">
      <c r="AB154" s="9" t="s">
        <v>87</v>
      </c>
      <c r="AC154" s="39" t="s">
        <v>433</v>
      </c>
      <c r="AE154" s="51" t="s">
        <v>98</v>
      </c>
      <c r="AF154" s="1" t="s">
        <v>242</v>
      </c>
      <c r="AG154" s="1">
        <v>100000</v>
      </c>
      <c r="AH154" s="1">
        <v>6</v>
      </c>
      <c r="AI154" s="1">
        <v>3</v>
      </c>
      <c r="AJ154" s="1">
        <v>2</v>
      </c>
      <c r="AK154" s="1">
        <v>7</v>
      </c>
      <c r="AL154" s="1" t="s">
        <v>395</v>
      </c>
      <c r="AM154" s="1"/>
      <c r="AN154" s="1"/>
      <c r="AO154" s="1"/>
    </row>
    <row r="155" spans="28:38" ht="12.75">
      <c r="AB155" s="9" t="s">
        <v>87</v>
      </c>
      <c r="AC155" s="39" t="s">
        <v>422</v>
      </c>
      <c r="AE155" s="51" t="s">
        <v>98</v>
      </c>
      <c r="AF155" s="1" t="s">
        <v>243</v>
      </c>
      <c r="AG155" s="2">
        <v>90000</v>
      </c>
      <c r="AH155" s="3">
        <v>6</v>
      </c>
      <c r="AI155" s="3">
        <v>3</v>
      </c>
      <c r="AJ155" s="3">
        <v>2</v>
      </c>
      <c r="AK155" s="1">
        <v>7</v>
      </c>
      <c r="AL155" s="4" t="s">
        <v>367</v>
      </c>
    </row>
    <row r="156" spans="28:38" ht="12.75">
      <c r="AB156" s="9" t="s">
        <v>87</v>
      </c>
      <c r="AC156" s="39" t="s">
        <v>344</v>
      </c>
      <c r="AE156" s="51" t="s">
        <v>98</v>
      </c>
      <c r="AF156" s="1" t="s">
        <v>244</v>
      </c>
      <c r="AG156" s="5">
        <v>350000</v>
      </c>
      <c r="AH156" s="3">
        <v>5</v>
      </c>
      <c r="AI156" s="3">
        <v>6</v>
      </c>
      <c r="AJ156" s="3">
        <v>1</v>
      </c>
      <c r="AK156" s="1">
        <v>9</v>
      </c>
      <c r="AL156" s="4" t="s">
        <v>434</v>
      </c>
    </row>
    <row r="157" spans="28:38" ht="12.75">
      <c r="AB157" s="9" t="s">
        <v>87</v>
      </c>
      <c r="AC157" s="39" t="s">
        <v>345</v>
      </c>
      <c r="AE157" s="51" t="s">
        <v>98</v>
      </c>
      <c r="AF157" s="6" t="s">
        <v>245</v>
      </c>
      <c r="AG157" s="5">
        <v>220000</v>
      </c>
      <c r="AH157" s="3">
        <v>6</v>
      </c>
      <c r="AI157" s="3">
        <v>4</v>
      </c>
      <c r="AJ157" s="3">
        <v>2</v>
      </c>
      <c r="AK157" s="1">
        <v>8</v>
      </c>
      <c r="AL157" s="4" t="s">
        <v>354</v>
      </c>
    </row>
    <row r="158" spans="28:41" ht="12.75">
      <c r="AB158" s="9" t="s">
        <v>87</v>
      </c>
      <c r="AC158" s="39" t="s">
        <v>346</v>
      </c>
      <c r="AE158" s="50" t="s">
        <v>530</v>
      </c>
      <c r="AF158" s="1" t="s">
        <v>246</v>
      </c>
      <c r="AG158" s="1">
        <v>60000</v>
      </c>
      <c r="AH158" s="1">
        <v>8</v>
      </c>
      <c r="AI158" s="1">
        <v>2</v>
      </c>
      <c r="AJ158" s="1">
        <v>3</v>
      </c>
      <c r="AK158" s="1">
        <v>7</v>
      </c>
      <c r="AL158" s="1" t="s">
        <v>355</v>
      </c>
      <c r="AM158" s="1" t="s">
        <v>58</v>
      </c>
      <c r="AN158" s="1" t="s">
        <v>107</v>
      </c>
      <c r="AO158" s="1"/>
    </row>
    <row r="159" spans="28:41" ht="12.75">
      <c r="AB159" s="9" t="s">
        <v>87</v>
      </c>
      <c r="AC159" s="39" t="s">
        <v>340</v>
      </c>
      <c r="AE159" s="50" t="s">
        <v>530</v>
      </c>
      <c r="AF159" s="1" t="s">
        <v>247</v>
      </c>
      <c r="AG159" s="1">
        <v>80000</v>
      </c>
      <c r="AH159" s="1">
        <v>6</v>
      </c>
      <c r="AI159" s="1">
        <v>4</v>
      </c>
      <c r="AJ159" s="1">
        <v>1</v>
      </c>
      <c r="AK159" s="1">
        <v>9</v>
      </c>
      <c r="AL159" s="1"/>
      <c r="AM159" s="1" t="s">
        <v>77</v>
      </c>
      <c r="AN159" s="1" t="s">
        <v>65</v>
      </c>
      <c r="AO159" s="1"/>
    </row>
    <row r="160" spans="28:41" ht="12.75">
      <c r="AB160" s="9" t="s">
        <v>87</v>
      </c>
      <c r="AC160" s="39" t="s">
        <v>360</v>
      </c>
      <c r="AE160" s="50" t="s">
        <v>530</v>
      </c>
      <c r="AF160" s="1" t="s">
        <v>248</v>
      </c>
      <c r="AG160" s="1">
        <v>140000</v>
      </c>
      <c r="AH160" s="1">
        <v>6</v>
      </c>
      <c r="AI160" s="1">
        <v>5</v>
      </c>
      <c r="AJ160" s="1">
        <v>1</v>
      </c>
      <c r="AK160" s="1">
        <v>9</v>
      </c>
      <c r="AL160" s="1" t="s">
        <v>419</v>
      </c>
      <c r="AM160" s="1" t="s">
        <v>115</v>
      </c>
      <c r="AN160" s="1" t="s">
        <v>87</v>
      </c>
      <c r="AO160" s="1"/>
    </row>
    <row r="161" spans="28:41" ht="12.75">
      <c r="AB161" s="9" t="s">
        <v>87</v>
      </c>
      <c r="AC161" s="39" t="s">
        <v>364</v>
      </c>
      <c r="AE161" s="50" t="s">
        <v>530</v>
      </c>
      <c r="AF161" s="1" t="s">
        <v>249</v>
      </c>
      <c r="AG161" s="1">
        <v>60000</v>
      </c>
      <c r="AH161" s="1">
        <v>8</v>
      </c>
      <c r="AI161" s="1">
        <v>2</v>
      </c>
      <c r="AJ161" s="1">
        <v>3</v>
      </c>
      <c r="AK161" s="1">
        <v>7</v>
      </c>
      <c r="AL161" s="1" t="s">
        <v>356</v>
      </c>
      <c r="AM161" s="1" t="s">
        <v>58</v>
      </c>
      <c r="AN161" s="1" t="s">
        <v>107</v>
      </c>
      <c r="AO161" s="1"/>
    </row>
    <row r="162" spans="28:41" ht="12.75">
      <c r="AB162" s="9" t="s">
        <v>87</v>
      </c>
      <c r="AC162" s="39" t="s">
        <v>371</v>
      </c>
      <c r="AE162" s="50" t="s">
        <v>530</v>
      </c>
      <c r="AF162" s="1" t="s">
        <v>250</v>
      </c>
      <c r="AG162" s="1">
        <v>170000</v>
      </c>
      <c r="AH162" s="1">
        <v>6</v>
      </c>
      <c r="AI162" s="1">
        <v>5</v>
      </c>
      <c r="AJ162" s="1">
        <v>1</v>
      </c>
      <c r="AK162" s="1">
        <v>9</v>
      </c>
      <c r="AL162" s="1" t="s">
        <v>419</v>
      </c>
      <c r="AN162" s="1"/>
      <c r="AO162" s="1"/>
    </row>
    <row r="163" spans="28:41" ht="12.75">
      <c r="AB163" s="9" t="s">
        <v>87</v>
      </c>
      <c r="AC163" s="39" t="s">
        <v>91</v>
      </c>
      <c r="AE163" s="50" t="s">
        <v>530</v>
      </c>
      <c r="AF163" s="1" t="s">
        <v>251</v>
      </c>
      <c r="AG163" s="1">
        <v>110000</v>
      </c>
      <c r="AH163" s="1">
        <v>6</v>
      </c>
      <c r="AI163" s="1">
        <v>4</v>
      </c>
      <c r="AJ163" s="1">
        <v>1</v>
      </c>
      <c r="AK163" s="1">
        <v>9</v>
      </c>
      <c r="AL163" s="1" t="s">
        <v>120</v>
      </c>
      <c r="AN163" s="1"/>
      <c r="AO163" s="1"/>
    </row>
    <row r="164" spans="28:41" ht="12.75">
      <c r="AB164" s="9" t="s">
        <v>87</v>
      </c>
      <c r="AC164" s="39" t="s">
        <v>343</v>
      </c>
      <c r="AE164" s="50" t="s">
        <v>530</v>
      </c>
      <c r="AF164" s="1" t="s">
        <v>252</v>
      </c>
      <c r="AG164" s="1">
        <v>90000</v>
      </c>
      <c r="AH164" s="1">
        <v>8</v>
      </c>
      <c r="AI164" s="1">
        <v>2</v>
      </c>
      <c r="AJ164" s="1">
        <v>3</v>
      </c>
      <c r="AK164" s="1">
        <v>7</v>
      </c>
      <c r="AL164" s="1" t="s">
        <v>356</v>
      </c>
      <c r="AN164" s="1"/>
      <c r="AO164" s="1"/>
    </row>
    <row r="165" spans="28:41" ht="12.75">
      <c r="AB165" s="9" t="s">
        <v>87</v>
      </c>
      <c r="AC165" s="39" t="s">
        <v>378</v>
      </c>
      <c r="AE165" s="50" t="s">
        <v>530</v>
      </c>
      <c r="AF165" s="1" t="s">
        <v>96</v>
      </c>
      <c r="AG165" s="2">
        <v>80000</v>
      </c>
      <c r="AH165" s="3">
        <v>6</v>
      </c>
      <c r="AI165" s="3">
        <v>3</v>
      </c>
      <c r="AJ165" s="3">
        <v>3</v>
      </c>
      <c r="AK165" s="1">
        <v>8</v>
      </c>
      <c r="AL165" s="4" t="s">
        <v>440</v>
      </c>
      <c r="AN165" s="1"/>
      <c r="AO165" s="1"/>
    </row>
    <row r="166" spans="28:41" ht="12.75">
      <c r="AB166" s="9" t="s">
        <v>87</v>
      </c>
      <c r="AC166" s="39" t="s">
        <v>381</v>
      </c>
      <c r="AE166" s="50" t="s">
        <v>530</v>
      </c>
      <c r="AF166" s="1" t="s">
        <v>253</v>
      </c>
      <c r="AG166" s="2">
        <v>170000</v>
      </c>
      <c r="AH166" s="3">
        <v>8</v>
      </c>
      <c r="AI166" s="3">
        <v>2</v>
      </c>
      <c r="AJ166" s="3">
        <v>3</v>
      </c>
      <c r="AK166" s="1">
        <v>7</v>
      </c>
      <c r="AL166" s="4" t="s">
        <v>368</v>
      </c>
      <c r="AN166" s="1"/>
      <c r="AO166" s="1"/>
    </row>
    <row r="167" spans="28:41" ht="12.75">
      <c r="AB167" s="9" t="s">
        <v>87</v>
      </c>
      <c r="AC167" s="39" t="s">
        <v>383</v>
      </c>
      <c r="AE167" s="50" t="s">
        <v>530</v>
      </c>
      <c r="AF167" s="1" t="s">
        <v>99</v>
      </c>
      <c r="AG167" s="5">
        <v>430000</v>
      </c>
      <c r="AH167" s="3">
        <v>6</v>
      </c>
      <c r="AI167" s="3">
        <v>6</v>
      </c>
      <c r="AJ167" s="3">
        <v>3</v>
      </c>
      <c r="AK167" s="1">
        <v>10</v>
      </c>
      <c r="AL167" s="4" t="s">
        <v>400</v>
      </c>
      <c r="AN167" s="1"/>
      <c r="AO167" s="1"/>
    </row>
    <row r="168" spans="28:41" ht="12.75">
      <c r="AB168" s="9" t="s">
        <v>87</v>
      </c>
      <c r="AC168" s="39" t="s">
        <v>341</v>
      </c>
      <c r="AE168" s="50" t="s">
        <v>530</v>
      </c>
      <c r="AF168" s="1" t="s">
        <v>254</v>
      </c>
      <c r="AG168" s="7">
        <v>250000</v>
      </c>
      <c r="AH168" s="3">
        <v>7</v>
      </c>
      <c r="AI168" s="3">
        <v>4</v>
      </c>
      <c r="AJ168" s="3">
        <v>1</v>
      </c>
      <c r="AK168" s="1">
        <v>9</v>
      </c>
      <c r="AL168" s="4" t="s">
        <v>444</v>
      </c>
      <c r="AN168" s="1"/>
      <c r="AO168" s="1"/>
    </row>
    <row r="169" spans="28:41" ht="12.75">
      <c r="AB169" s="9" t="s">
        <v>87</v>
      </c>
      <c r="AC169" s="39" t="s">
        <v>384</v>
      </c>
      <c r="AE169" s="50" t="s">
        <v>110</v>
      </c>
      <c r="AF169" s="1" t="s">
        <v>255</v>
      </c>
      <c r="AG169" s="1">
        <v>40000</v>
      </c>
      <c r="AH169" s="1">
        <v>4</v>
      </c>
      <c r="AI169" s="1">
        <v>3</v>
      </c>
      <c r="AJ169" s="1">
        <v>2</v>
      </c>
      <c r="AK169" s="1">
        <v>8</v>
      </c>
      <c r="AL169" s="1" t="s">
        <v>229</v>
      </c>
      <c r="AM169" s="1" t="s">
        <v>61</v>
      </c>
      <c r="AN169" s="1" t="s">
        <v>62</v>
      </c>
      <c r="AO169" s="1"/>
    </row>
    <row r="170" spans="28:41" ht="12.75">
      <c r="AB170" s="9" t="s">
        <v>87</v>
      </c>
      <c r="AC170" s="39" t="s">
        <v>19</v>
      </c>
      <c r="AE170" s="50" t="s">
        <v>110</v>
      </c>
      <c r="AF170" s="1" t="s">
        <v>256</v>
      </c>
      <c r="AG170" s="1">
        <v>70000</v>
      </c>
      <c r="AH170" s="1">
        <v>7</v>
      </c>
      <c r="AI170" s="1">
        <v>3</v>
      </c>
      <c r="AJ170" s="1">
        <v>3</v>
      </c>
      <c r="AK170" s="1">
        <v>7</v>
      </c>
      <c r="AL170" s="1" t="s">
        <v>346</v>
      </c>
      <c r="AM170" s="1" t="s">
        <v>73</v>
      </c>
      <c r="AN170" s="1" t="s">
        <v>74</v>
      </c>
      <c r="AO170" s="1"/>
    </row>
    <row r="171" spans="28:41" ht="12.75">
      <c r="AB171" s="9" t="s">
        <v>87</v>
      </c>
      <c r="AC171" s="39" t="s">
        <v>402</v>
      </c>
      <c r="AE171" s="50" t="s">
        <v>110</v>
      </c>
      <c r="AF171" s="1" t="s">
        <v>257</v>
      </c>
      <c r="AG171" s="1">
        <v>90000</v>
      </c>
      <c r="AH171" s="1">
        <v>6</v>
      </c>
      <c r="AI171" s="1">
        <v>3</v>
      </c>
      <c r="AJ171" s="1">
        <v>3</v>
      </c>
      <c r="AK171" s="1">
        <v>8</v>
      </c>
      <c r="AL171" s="1" t="s">
        <v>232</v>
      </c>
      <c r="AM171" s="1" t="s">
        <v>77</v>
      </c>
      <c r="AN171" s="1" t="s">
        <v>65</v>
      </c>
      <c r="AO171" s="1"/>
    </row>
    <row r="172" spans="28:41" ht="12.75">
      <c r="AB172" s="9" t="s">
        <v>90</v>
      </c>
      <c r="AC172" s="39" t="s">
        <v>148</v>
      </c>
      <c r="AE172" s="50" t="s">
        <v>110</v>
      </c>
      <c r="AF172" s="1" t="s">
        <v>258</v>
      </c>
      <c r="AG172" s="1">
        <v>110000</v>
      </c>
      <c r="AH172" s="1">
        <v>4</v>
      </c>
      <c r="AI172" s="1">
        <v>4</v>
      </c>
      <c r="AJ172" s="1">
        <v>2</v>
      </c>
      <c r="AK172" s="1">
        <v>9</v>
      </c>
      <c r="AL172" s="1" t="s">
        <v>445</v>
      </c>
      <c r="AM172" s="1" t="s">
        <v>77</v>
      </c>
      <c r="AN172" s="1" t="s">
        <v>65</v>
      </c>
      <c r="AO172" s="1"/>
    </row>
    <row r="173" spans="28:41" ht="12.75">
      <c r="AB173" s="9" t="s">
        <v>90</v>
      </c>
      <c r="AC173" s="39" t="s">
        <v>617</v>
      </c>
      <c r="AE173" s="50" t="s">
        <v>110</v>
      </c>
      <c r="AF173" s="1" t="s">
        <v>259</v>
      </c>
      <c r="AG173" s="1">
        <v>120000</v>
      </c>
      <c r="AH173" s="1">
        <v>8</v>
      </c>
      <c r="AI173" s="1">
        <v>3</v>
      </c>
      <c r="AJ173" s="1">
        <v>3</v>
      </c>
      <c r="AK173" s="1">
        <v>8</v>
      </c>
      <c r="AL173" s="1" t="s">
        <v>606</v>
      </c>
      <c r="AM173" s="1" t="s">
        <v>73</v>
      </c>
      <c r="AN173" s="1" t="s">
        <v>74</v>
      </c>
      <c r="AO173" s="1"/>
    </row>
    <row r="174" spans="28:41" ht="12.75">
      <c r="AB174" s="9" t="s">
        <v>90</v>
      </c>
      <c r="AC174" s="39" t="s">
        <v>451</v>
      </c>
      <c r="AE174" s="50" t="s">
        <v>110</v>
      </c>
      <c r="AF174" s="1" t="s">
        <v>260</v>
      </c>
      <c r="AG174" s="1">
        <v>40000</v>
      </c>
      <c r="AH174" s="1">
        <v>4</v>
      </c>
      <c r="AI174" s="1">
        <v>3</v>
      </c>
      <c r="AJ174" s="1">
        <v>2</v>
      </c>
      <c r="AK174" s="1">
        <v>8</v>
      </c>
      <c r="AL174" s="1" t="s">
        <v>236</v>
      </c>
      <c r="AM174" s="1" t="s">
        <v>61</v>
      </c>
      <c r="AN174" s="1" t="s">
        <v>62</v>
      </c>
      <c r="AO174" s="1"/>
    </row>
    <row r="175" spans="28:41" ht="12.75">
      <c r="AB175" s="9" t="s">
        <v>90</v>
      </c>
      <c r="AC175" s="39" t="s">
        <v>201</v>
      </c>
      <c r="AE175" s="50" t="s">
        <v>110</v>
      </c>
      <c r="AF175" s="1" t="s">
        <v>261</v>
      </c>
      <c r="AG175" s="1">
        <v>140000</v>
      </c>
      <c r="AH175" s="1">
        <v>4</v>
      </c>
      <c r="AI175" s="1">
        <v>4</v>
      </c>
      <c r="AJ175" s="1">
        <v>2</v>
      </c>
      <c r="AK175" s="1">
        <v>9</v>
      </c>
      <c r="AL175" s="1" t="s">
        <v>446</v>
      </c>
      <c r="AM175" s="1"/>
      <c r="AN175" s="1"/>
      <c r="AO175" s="1"/>
    </row>
    <row r="176" spans="28:41" ht="12.75">
      <c r="AB176" s="9" t="s">
        <v>90</v>
      </c>
      <c r="AC176" s="39" t="s">
        <v>605</v>
      </c>
      <c r="AE176" s="50" t="s">
        <v>110</v>
      </c>
      <c r="AF176" s="1" t="s">
        <v>262</v>
      </c>
      <c r="AG176" s="1">
        <v>100000</v>
      </c>
      <c r="AH176" s="1">
        <v>7</v>
      </c>
      <c r="AI176" s="1">
        <v>3</v>
      </c>
      <c r="AJ176" s="1">
        <v>3</v>
      </c>
      <c r="AK176" s="1">
        <v>7</v>
      </c>
      <c r="AL176" s="1" t="s">
        <v>357</v>
      </c>
      <c r="AM176" s="1"/>
      <c r="AN176" s="1"/>
      <c r="AO176" s="1"/>
    </row>
    <row r="177" spans="28:41" ht="12.75">
      <c r="AB177" s="9" t="s">
        <v>90</v>
      </c>
      <c r="AC177" s="39" t="s">
        <v>202</v>
      </c>
      <c r="AE177" s="50" t="s">
        <v>110</v>
      </c>
      <c r="AF177" s="1" t="s">
        <v>263</v>
      </c>
      <c r="AG177" s="1">
        <v>150000</v>
      </c>
      <c r="AH177" s="1">
        <v>8</v>
      </c>
      <c r="AI177" s="1">
        <v>3</v>
      </c>
      <c r="AJ177" s="1">
        <v>3</v>
      </c>
      <c r="AK177" s="1">
        <v>8</v>
      </c>
      <c r="AL177" s="1" t="s">
        <v>607</v>
      </c>
      <c r="AM177" s="1"/>
      <c r="AN177" s="1"/>
      <c r="AO177" s="1"/>
    </row>
    <row r="178" spans="28:41" ht="12.75">
      <c r="AB178" s="9" t="s">
        <v>90</v>
      </c>
      <c r="AC178" s="39" t="s">
        <v>204</v>
      </c>
      <c r="AE178" s="50" t="s">
        <v>110</v>
      </c>
      <c r="AF178" s="1" t="s">
        <v>264</v>
      </c>
      <c r="AG178" s="1">
        <v>120000</v>
      </c>
      <c r="AH178" s="1">
        <v>6</v>
      </c>
      <c r="AI178" s="1">
        <v>3</v>
      </c>
      <c r="AJ178" s="1">
        <v>3</v>
      </c>
      <c r="AK178" s="1">
        <v>8</v>
      </c>
      <c r="AL178" s="1" t="s">
        <v>238</v>
      </c>
      <c r="AM178" s="1"/>
      <c r="AN178" s="1"/>
      <c r="AO178" s="1"/>
    </row>
    <row r="179" spans="28:41" ht="12.75">
      <c r="AB179" s="9" t="s">
        <v>90</v>
      </c>
      <c r="AC179" s="39" t="s">
        <v>391</v>
      </c>
      <c r="AE179" s="50" t="s">
        <v>110</v>
      </c>
      <c r="AF179" s="1" t="s">
        <v>265</v>
      </c>
      <c r="AG179" s="1">
        <v>70000</v>
      </c>
      <c r="AH179" s="1">
        <v>4</v>
      </c>
      <c r="AI179" s="1">
        <v>3</v>
      </c>
      <c r="AJ179" s="1">
        <v>2</v>
      </c>
      <c r="AK179" s="1">
        <v>8</v>
      </c>
      <c r="AL179" s="1" t="s">
        <v>236</v>
      </c>
      <c r="AM179" s="1"/>
      <c r="AN179" s="1"/>
      <c r="AO179" s="1"/>
    </row>
    <row r="180" spans="28:38" ht="12.75">
      <c r="AB180" s="9" t="s">
        <v>90</v>
      </c>
      <c r="AC180" s="39" t="s">
        <v>206</v>
      </c>
      <c r="AE180" s="50" t="s">
        <v>110</v>
      </c>
      <c r="AF180" s="1" t="s">
        <v>266</v>
      </c>
      <c r="AG180" s="2">
        <v>390000</v>
      </c>
      <c r="AH180" s="3">
        <v>6</v>
      </c>
      <c r="AI180" s="3">
        <v>5</v>
      </c>
      <c r="AJ180" s="3">
        <v>4</v>
      </c>
      <c r="AK180" s="1">
        <v>9</v>
      </c>
      <c r="AL180" s="4" t="s">
        <v>358</v>
      </c>
    </row>
    <row r="181" spans="28:38" ht="12.75">
      <c r="AB181" s="9" t="s">
        <v>90</v>
      </c>
      <c r="AC181" s="39" t="s">
        <v>438</v>
      </c>
      <c r="AE181" s="50" t="s">
        <v>110</v>
      </c>
      <c r="AF181" s="1" t="s">
        <v>243</v>
      </c>
      <c r="AG181" s="2">
        <v>90000</v>
      </c>
      <c r="AH181" s="3">
        <v>6</v>
      </c>
      <c r="AI181" s="3">
        <v>3</v>
      </c>
      <c r="AJ181" s="3">
        <v>2</v>
      </c>
      <c r="AK181" s="1">
        <v>7</v>
      </c>
      <c r="AL181" s="4" t="s">
        <v>367</v>
      </c>
    </row>
    <row r="182" spans="28:38" ht="12.75">
      <c r="AB182" s="9" t="s">
        <v>90</v>
      </c>
      <c r="AC182" s="39" t="s">
        <v>209</v>
      </c>
      <c r="AE182" s="50" t="s">
        <v>110</v>
      </c>
      <c r="AF182" s="1" t="s">
        <v>244</v>
      </c>
      <c r="AG182" s="5">
        <v>350000</v>
      </c>
      <c r="AH182" s="3">
        <v>5</v>
      </c>
      <c r="AI182" s="3">
        <v>6</v>
      </c>
      <c r="AJ182" s="3">
        <v>1</v>
      </c>
      <c r="AK182" s="1">
        <v>9</v>
      </c>
      <c r="AL182" s="4" t="s">
        <v>434</v>
      </c>
    </row>
    <row r="183" spans="28:38" ht="12.75">
      <c r="AB183" s="9" t="s">
        <v>90</v>
      </c>
      <c r="AC183" s="39" t="s">
        <v>211</v>
      </c>
      <c r="AE183" s="50" t="s">
        <v>110</v>
      </c>
      <c r="AF183" s="6" t="s">
        <v>245</v>
      </c>
      <c r="AG183" s="5">
        <v>220000</v>
      </c>
      <c r="AH183" s="3">
        <v>6</v>
      </c>
      <c r="AI183" s="3">
        <v>4</v>
      </c>
      <c r="AJ183" s="3">
        <v>2</v>
      </c>
      <c r="AK183" s="1">
        <v>8</v>
      </c>
      <c r="AL183" s="4" t="s">
        <v>354</v>
      </c>
    </row>
    <row r="184" spans="28:38" ht="12.75">
      <c r="AB184" s="9" t="s">
        <v>90</v>
      </c>
      <c r="AC184" s="39" t="s">
        <v>213</v>
      </c>
      <c r="AE184" s="50" t="s">
        <v>110</v>
      </c>
      <c r="AF184" s="1" t="s">
        <v>267</v>
      </c>
      <c r="AG184" s="7">
        <v>240000</v>
      </c>
      <c r="AH184" s="3">
        <v>8</v>
      </c>
      <c r="AI184" s="3">
        <v>4</v>
      </c>
      <c r="AJ184" s="3">
        <v>3</v>
      </c>
      <c r="AK184" s="1">
        <v>8</v>
      </c>
      <c r="AL184" s="4" t="s">
        <v>608</v>
      </c>
    </row>
    <row r="185" spans="28:41" ht="12.75">
      <c r="AB185" s="9" t="s">
        <v>90</v>
      </c>
      <c r="AC185" s="39" t="s">
        <v>433</v>
      </c>
      <c r="AE185" s="51" t="s">
        <v>113</v>
      </c>
      <c r="AF185" s="1" t="s">
        <v>268</v>
      </c>
      <c r="AG185" s="1">
        <v>50000</v>
      </c>
      <c r="AH185" s="1">
        <v>6</v>
      </c>
      <c r="AI185" s="1">
        <v>3</v>
      </c>
      <c r="AJ185" s="1">
        <v>3</v>
      </c>
      <c r="AK185" s="1">
        <v>7</v>
      </c>
      <c r="AL185" s="1" t="s">
        <v>148</v>
      </c>
      <c r="AM185" s="1" t="s">
        <v>61</v>
      </c>
      <c r="AN185" s="1" t="s">
        <v>62</v>
      </c>
      <c r="AO185" s="1"/>
    </row>
    <row r="186" spans="28:41" ht="12.75">
      <c r="AB186" s="9" t="s">
        <v>90</v>
      </c>
      <c r="AC186" s="39" t="s">
        <v>422</v>
      </c>
      <c r="AE186" s="51" t="s">
        <v>113</v>
      </c>
      <c r="AF186" s="1" t="s">
        <v>269</v>
      </c>
      <c r="AG186" s="1">
        <v>70000</v>
      </c>
      <c r="AH186" s="1">
        <v>6</v>
      </c>
      <c r="AI186" s="1">
        <v>3</v>
      </c>
      <c r="AJ186" s="1">
        <v>3</v>
      </c>
      <c r="AK186" s="1">
        <v>7</v>
      </c>
      <c r="AL186" s="1" t="s">
        <v>396</v>
      </c>
      <c r="AM186" s="1" t="s">
        <v>68</v>
      </c>
      <c r="AN186" s="1" t="s">
        <v>69</v>
      </c>
      <c r="AO186" s="1"/>
    </row>
    <row r="187" spans="28:41" ht="12.75">
      <c r="AB187" s="9" t="s">
        <v>90</v>
      </c>
      <c r="AC187" s="39" t="s">
        <v>344</v>
      </c>
      <c r="AE187" s="51" t="s">
        <v>113</v>
      </c>
      <c r="AF187" s="1" t="s">
        <v>270</v>
      </c>
      <c r="AG187" s="1">
        <v>90000</v>
      </c>
      <c r="AH187" s="1">
        <v>7</v>
      </c>
      <c r="AI187" s="1">
        <v>3</v>
      </c>
      <c r="AJ187" s="1">
        <v>3</v>
      </c>
      <c r="AK187" s="1">
        <v>7</v>
      </c>
      <c r="AL187" s="1" t="s">
        <v>622</v>
      </c>
      <c r="AM187" s="1" t="s">
        <v>73</v>
      </c>
      <c r="AN187" s="1" t="s">
        <v>74</v>
      </c>
      <c r="AO187" s="1"/>
    </row>
    <row r="188" spans="28:41" ht="12.75">
      <c r="AB188" s="9" t="s">
        <v>90</v>
      </c>
      <c r="AC188" s="39" t="s">
        <v>345</v>
      </c>
      <c r="AE188" s="51" t="s">
        <v>113</v>
      </c>
      <c r="AF188" s="1" t="s">
        <v>271</v>
      </c>
      <c r="AG188" s="1">
        <v>90000</v>
      </c>
      <c r="AH188" s="1">
        <v>6</v>
      </c>
      <c r="AI188" s="1">
        <v>3</v>
      </c>
      <c r="AJ188" s="1">
        <v>3</v>
      </c>
      <c r="AK188" s="1">
        <v>7</v>
      </c>
      <c r="AL188" s="1" t="s">
        <v>609</v>
      </c>
      <c r="AM188" s="1" t="s">
        <v>77</v>
      </c>
      <c r="AN188" s="1" t="s">
        <v>65</v>
      </c>
      <c r="AO188" s="1"/>
    </row>
    <row r="189" spans="28:41" ht="12.75">
      <c r="AB189" s="9" t="s">
        <v>90</v>
      </c>
      <c r="AC189" s="39" t="s">
        <v>346</v>
      </c>
      <c r="AE189" s="51" t="s">
        <v>113</v>
      </c>
      <c r="AF189" s="1" t="s">
        <v>272</v>
      </c>
      <c r="AG189" s="1">
        <v>110000</v>
      </c>
      <c r="AH189" s="1">
        <v>6</v>
      </c>
      <c r="AI189" s="1">
        <v>4</v>
      </c>
      <c r="AJ189" s="1">
        <v>2</v>
      </c>
      <c r="AK189" s="1">
        <v>8</v>
      </c>
      <c r="AL189" s="1" t="s">
        <v>605</v>
      </c>
      <c r="AM189" s="1" t="s">
        <v>77</v>
      </c>
      <c r="AN189" s="1" t="s">
        <v>65</v>
      </c>
      <c r="AO189" s="1"/>
    </row>
    <row r="190" spans="28:41" ht="12.75">
      <c r="AB190" s="9" t="s">
        <v>90</v>
      </c>
      <c r="AC190" s="39" t="s">
        <v>340</v>
      </c>
      <c r="AE190" s="51" t="s">
        <v>113</v>
      </c>
      <c r="AF190" s="1" t="s">
        <v>273</v>
      </c>
      <c r="AG190" s="1">
        <v>140000</v>
      </c>
      <c r="AH190" s="1">
        <v>5</v>
      </c>
      <c r="AI190" s="1">
        <v>5</v>
      </c>
      <c r="AJ190" s="1">
        <v>1</v>
      </c>
      <c r="AK190" s="1">
        <v>8</v>
      </c>
      <c r="AL190" s="1" t="s">
        <v>610</v>
      </c>
      <c r="AM190" s="1" t="s">
        <v>115</v>
      </c>
      <c r="AN190" s="1" t="s">
        <v>87</v>
      </c>
      <c r="AO190" s="1"/>
    </row>
    <row r="191" spans="28:41" ht="12.75">
      <c r="AB191" s="9" t="s">
        <v>90</v>
      </c>
      <c r="AC191" s="39" t="s">
        <v>360</v>
      </c>
      <c r="AE191" s="51" t="s">
        <v>113</v>
      </c>
      <c r="AF191" s="1" t="s">
        <v>274</v>
      </c>
      <c r="AG191" s="1">
        <v>50000</v>
      </c>
      <c r="AH191" s="1">
        <v>6</v>
      </c>
      <c r="AI191" s="1">
        <v>3</v>
      </c>
      <c r="AJ191" s="1">
        <v>3</v>
      </c>
      <c r="AK191" s="1">
        <v>7</v>
      </c>
      <c r="AL191" s="1" t="s">
        <v>152</v>
      </c>
      <c r="AM191" s="1" t="s">
        <v>61</v>
      </c>
      <c r="AN191" s="1" t="s">
        <v>62</v>
      </c>
      <c r="AO191" s="1"/>
    </row>
    <row r="192" spans="28:38" ht="12.75">
      <c r="AB192" s="9" t="s">
        <v>90</v>
      </c>
      <c r="AC192" s="39" t="s">
        <v>364</v>
      </c>
      <c r="AE192" s="51" t="s">
        <v>113</v>
      </c>
      <c r="AF192" s="1" t="s">
        <v>275</v>
      </c>
      <c r="AG192" s="1">
        <v>120000</v>
      </c>
      <c r="AH192" s="1">
        <v>6</v>
      </c>
      <c r="AI192" s="1">
        <v>3</v>
      </c>
      <c r="AJ192" s="1">
        <v>3</v>
      </c>
      <c r="AK192" s="1">
        <v>7</v>
      </c>
      <c r="AL192" s="1" t="s">
        <v>611</v>
      </c>
    </row>
    <row r="193" spans="28:38" ht="12.75">
      <c r="AB193" s="9" t="s">
        <v>90</v>
      </c>
      <c r="AC193" s="39" t="s">
        <v>371</v>
      </c>
      <c r="AE193" s="51" t="s">
        <v>113</v>
      </c>
      <c r="AF193" s="1" t="s">
        <v>276</v>
      </c>
      <c r="AG193" s="1">
        <v>80000</v>
      </c>
      <c r="AH193" s="1">
        <v>6</v>
      </c>
      <c r="AI193" s="1">
        <v>3</v>
      </c>
      <c r="AJ193" s="1">
        <v>3</v>
      </c>
      <c r="AK193" s="1">
        <v>7</v>
      </c>
      <c r="AL193" s="1" t="s">
        <v>152</v>
      </c>
    </row>
    <row r="194" spans="28:38" ht="12.75">
      <c r="AB194" s="9" t="s">
        <v>90</v>
      </c>
      <c r="AC194" s="39" t="s">
        <v>91</v>
      </c>
      <c r="AE194" s="51" t="s">
        <v>113</v>
      </c>
      <c r="AF194" s="1" t="s">
        <v>277</v>
      </c>
      <c r="AG194" s="1">
        <v>120000</v>
      </c>
      <c r="AH194" s="1">
        <v>7</v>
      </c>
      <c r="AI194" s="1">
        <v>3</v>
      </c>
      <c r="AJ194" s="1">
        <v>3</v>
      </c>
      <c r="AK194" s="1">
        <v>7</v>
      </c>
      <c r="AL194" s="1" t="s">
        <v>623</v>
      </c>
    </row>
    <row r="195" spans="28:38" ht="12.75">
      <c r="AB195" s="9" t="s">
        <v>90</v>
      </c>
      <c r="AC195" s="39" t="s">
        <v>343</v>
      </c>
      <c r="AE195" s="51" t="s">
        <v>113</v>
      </c>
      <c r="AF195" s="1" t="s">
        <v>278</v>
      </c>
      <c r="AG195" s="1">
        <v>170000</v>
      </c>
      <c r="AH195" s="1">
        <v>5</v>
      </c>
      <c r="AI195" s="1">
        <v>5</v>
      </c>
      <c r="AJ195" s="1">
        <v>1</v>
      </c>
      <c r="AK195" s="1">
        <v>8</v>
      </c>
      <c r="AL195" s="1" t="s">
        <v>610</v>
      </c>
    </row>
    <row r="196" spans="28:38" ht="12.75">
      <c r="AB196" s="9" t="s">
        <v>90</v>
      </c>
      <c r="AC196" s="39" t="s">
        <v>378</v>
      </c>
      <c r="AE196" s="51" t="s">
        <v>113</v>
      </c>
      <c r="AF196" s="1" t="s">
        <v>279</v>
      </c>
      <c r="AG196" s="1">
        <v>100000</v>
      </c>
      <c r="AH196" s="1">
        <v>6</v>
      </c>
      <c r="AI196" s="1">
        <v>3</v>
      </c>
      <c r="AJ196" s="1">
        <v>3</v>
      </c>
      <c r="AK196" s="1">
        <v>7</v>
      </c>
      <c r="AL196" s="1" t="s">
        <v>397</v>
      </c>
    </row>
    <row r="197" spans="28:38" ht="12.75">
      <c r="AB197" s="9" t="s">
        <v>90</v>
      </c>
      <c r="AC197" s="39" t="s">
        <v>381</v>
      </c>
      <c r="AE197" s="51" t="s">
        <v>113</v>
      </c>
      <c r="AF197" s="1" t="s">
        <v>280</v>
      </c>
      <c r="AG197" s="1">
        <v>140000</v>
      </c>
      <c r="AH197" s="1">
        <v>6</v>
      </c>
      <c r="AI197" s="1">
        <v>4</v>
      </c>
      <c r="AJ197" s="1">
        <v>2</v>
      </c>
      <c r="AK197" s="1">
        <v>8</v>
      </c>
      <c r="AL197" s="1" t="s">
        <v>612</v>
      </c>
    </row>
    <row r="198" spans="28:38" ht="12.75">
      <c r="AB198" s="9" t="s">
        <v>90</v>
      </c>
      <c r="AC198" s="39" t="s">
        <v>383</v>
      </c>
      <c r="AE198" s="51" t="s">
        <v>113</v>
      </c>
      <c r="AF198" s="6" t="s">
        <v>177</v>
      </c>
      <c r="AG198" s="2">
        <v>60000</v>
      </c>
      <c r="AH198" s="3">
        <v>4</v>
      </c>
      <c r="AI198" s="3">
        <v>3</v>
      </c>
      <c r="AJ198" s="3">
        <v>2</v>
      </c>
      <c r="AK198" s="1">
        <v>9</v>
      </c>
      <c r="AL198" s="4" t="s">
        <v>379</v>
      </c>
    </row>
    <row r="199" spans="28:38" ht="12.75">
      <c r="AB199" s="9" t="s">
        <v>90</v>
      </c>
      <c r="AC199" s="39" t="s">
        <v>341</v>
      </c>
      <c r="AE199" s="51" t="s">
        <v>113</v>
      </c>
      <c r="AF199" s="1" t="s">
        <v>96</v>
      </c>
      <c r="AG199" s="2">
        <v>80000</v>
      </c>
      <c r="AH199" s="3">
        <v>6</v>
      </c>
      <c r="AI199" s="3">
        <v>3</v>
      </c>
      <c r="AJ199" s="3">
        <v>3</v>
      </c>
      <c r="AK199" s="1">
        <v>8</v>
      </c>
      <c r="AL199" s="4" t="s">
        <v>440</v>
      </c>
    </row>
    <row r="200" spans="28:38" ht="12.75">
      <c r="AB200" s="9" t="s">
        <v>90</v>
      </c>
      <c r="AC200" s="39" t="s">
        <v>384</v>
      </c>
      <c r="AE200" s="51" t="s">
        <v>113</v>
      </c>
      <c r="AF200" s="1" t="s">
        <v>281</v>
      </c>
      <c r="AG200" s="2">
        <v>330000</v>
      </c>
      <c r="AH200" s="3">
        <v>5</v>
      </c>
      <c r="AI200" s="3">
        <v>6</v>
      </c>
      <c r="AJ200" s="3">
        <v>1</v>
      </c>
      <c r="AK200" s="1">
        <v>8</v>
      </c>
      <c r="AL200" s="4" t="s">
        <v>613</v>
      </c>
    </row>
    <row r="201" spans="28:38" ht="12.75">
      <c r="AB201" s="9" t="s">
        <v>90</v>
      </c>
      <c r="AC201" s="39" t="s">
        <v>19</v>
      </c>
      <c r="AE201" s="51" t="s">
        <v>113</v>
      </c>
      <c r="AF201" s="1" t="s">
        <v>99</v>
      </c>
      <c r="AG201" s="5">
        <v>430000</v>
      </c>
      <c r="AH201" s="3">
        <v>6</v>
      </c>
      <c r="AI201" s="3">
        <v>6</v>
      </c>
      <c r="AJ201" s="3">
        <v>3</v>
      </c>
      <c r="AK201" s="1">
        <v>10</v>
      </c>
      <c r="AL201" s="4" t="s">
        <v>400</v>
      </c>
    </row>
    <row r="202" spans="28:38" ht="12.75">
      <c r="AB202" s="9" t="s">
        <v>90</v>
      </c>
      <c r="AC202" s="39" t="s">
        <v>402</v>
      </c>
      <c r="AE202" s="51" t="s">
        <v>113</v>
      </c>
      <c r="AF202" s="1" t="s">
        <v>267</v>
      </c>
      <c r="AG202" s="7">
        <v>240000</v>
      </c>
      <c r="AH202" s="3">
        <v>8</v>
      </c>
      <c r="AI202" s="3">
        <v>4</v>
      </c>
      <c r="AJ202" s="3">
        <v>3</v>
      </c>
      <c r="AK202" s="1">
        <v>8</v>
      </c>
      <c r="AL202" s="4" t="s">
        <v>608</v>
      </c>
    </row>
    <row r="203" spans="28:38" ht="12.75">
      <c r="AB203" s="9" t="s">
        <v>90</v>
      </c>
      <c r="AC203" s="39" t="s">
        <v>408</v>
      </c>
      <c r="AE203" s="51" t="s">
        <v>113</v>
      </c>
      <c r="AF203" s="6" t="s">
        <v>102</v>
      </c>
      <c r="AG203" s="5">
        <v>270000</v>
      </c>
      <c r="AH203" s="3">
        <v>6</v>
      </c>
      <c r="AI203" s="3">
        <v>4</v>
      </c>
      <c r="AJ203" s="3">
        <v>3</v>
      </c>
      <c r="AK203" s="1">
        <v>8</v>
      </c>
      <c r="AL203" s="4" t="s">
        <v>616</v>
      </c>
    </row>
    <row r="204" spans="28:41" ht="12.75">
      <c r="AB204" s="9" t="s">
        <v>90</v>
      </c>
      <c r="AC204" s="39" t="s">
        <v>409</v>
      </c>
      <c r="AE204" s="51" t="s">
        <v>116</v>
      </c>
      <c r="AF204" s="1" t="s">
        <v>282</v>
      </c>
      <c r="AG204" s="1">
        <v>40000</v>
      </c>
      <c r="AH204" s="1">
        <v>5</v>
      </c>
      <c r="AI204" s="1">
        <v>3</v>
      </c>
      <c r="AJ204" s="1">
        <v>3</v>
      </c>
      <c r="AK204" s="1">
        <v>8</v>
      </c>
      <c r="AL204" s="1" t="s">
        <v>283</v>
      </c>
      <c r="AM204" s="1" t="s">
        <v>94</v>
      </c>
      <c r="AN204" s="1" t="s">
        <v>62</v>
      </c>
      <c r="AO204" s="1"/>
    </row>
    <row r="205" spans="28:41" ht="12.75">
      <c r="AB205" s="9" t="s">
        <v>90</v>
      </c>
      <c r="AC205" s="39" t="s">
        <v>410</v>
      </c>
      <c r="AE205" s="51" t="s">
        <v>116</v>
      </c>
      <c r="AF205" s="1" t="s">
        <v>284</v>
      </c>
      <c r="AG205" s="1">
        <v>80000</v>
      </c>
      <c r="AH205" s="1">
        <v>6</v>
      </c>
      <c r="AI205" s="1">
        <v>3</v>
      </c>
      <c r="AJ205" s="1">
        <v>3</v>
      </c>
      <c r="AK205" s="1">
        <v>8</v>
      </c>
      <c r="AL205" s="1" t="s">
        <v>416</v>
      </c>
      <c r="AM205" s="1" t="s">
        <v>104</v>
      </c>
      <c r="AN205" s="1" t="s">
        <v>65</v>
      </c>
      <c r="AO205" s="1"/>
    </row>
    <row r="206" spans="28:41" ht="12.75">
      <c r="AB206" s="9" t="s">
        <v>90</v>
      </c>
      <c r="AC206" s="39" t="s">
        <v>414</v>
      </c>
      <c r="AE206" s="51" t="s">
        <v>116</v>
      </c>
      <c r="AF206" s="1" t="s">
        <v>285</v>
      </c>
      <c r="AG206" s="1">
        <v>110000</v>
      </c>
      <c r="AH206" s="1">
        <v>4</v>
      </c>
      <c r="AI206" s="1">
        <v>4</v>
      </c>
      <c r="AJ206" s="1">
        <v>2</v>
      </c>
      <c r="AK206" s="1">
        <v>9</v>
      </c>
      <c r="AL206" s="1" t="s">
        <v>411</v>
      </c>
      <c r="AM206" s="1" t="s">
        <v>104</v>
      </c>
      <c r="AN206" s="1" t="s">
        <v>65</v>
      </c>
      <c r="AO206" s="1"/>
    </row>
    <row r="207" spans="28:41" ht="12.75">
      <c r="AB207" s="9" t="s">
        <v>90</v>
      </c>
      <c r="AC207" s="39" t="s">
        <v>150</v>
      </c>
      <c r="AE207" s="51" t="s">
        <v>116</v>
      </c>
      <c r="AF207" s="1" t="s">
        <v>286</v>
      </c>
      <c r="AG207" s="1">
        <v>140000</v>
      </c>
      <c r="AH207" s="1">
        <v>4</v>
      </c>
      <c r="AI207" s="1">
        <v>5</v>
      </c>
      <c r="AJ207" s="1">
        <v>1</v>
      </c>
      <c r="AK207" s="1">
        <v>9</v>
      </c>
      <c r="AL207" s="1" t="s">
        <v>412</v>
      </c>
      <c r="AM207" s="1" t="s">
        <v>115</v>
      </c>
      <c r="AN207" s="1" t="s">
        <v>90</v>
      </c>
      <c r="AO207" s="1"/>
    </row>
    <row r="208" spans="28:41" ht="12.75">
      <c r="AB208" s="9" t="s">
        <v>90</v>
      </c>
      <c r="AC208" s="39" t="s">
        <v>342</v>
      </c>
      <c r="AE208" s="51" t="s">
        <v>116</v>
      </c>
      <c r="AF208" s="1" t="s">
        <v>287</v>
      </c>
      <c r="AG208" s="1">
        <v>40000</v>
      </c>
      <c r="AH208" s="1">
        <v>5</v>
      </c>
      <c r="AI208" s="1">
        <v>3</v>
      </c>
      <c r="AJ208" s="1">
        <v>3</v>
      </c>
      <c r="AK208" s="1">
        <v>8</v>
      </c>
      <c r="AL208" s="1" t="s">
        <v>288</v>
      </c>
      <c r="AM208" s="1" t="s">
        <v>94</v>
      </c>
      <c r="AN208" s="1" t="s">
        <v>62</v>
      </c>
      <c r="AO208" s="1"/>
    </row>
    <row r="209" spans="28:38" ht="12.75">
      <c r="AB209" s="9" t="s">
        <v>90</v>
      </c>
      <c r="AC209" s="39" t="s">
        <v>418</v>
      </c>
      <c r="AE209" s="51" t="s">
        <v>116</v>
      </c>
      <c r="AF209" s="1" t="s">
        <v>289</v>
      </c>
      <c r="AG209" s="1">
        <v>170000</v>
      </c>
      <c r="AH209" s="1">
        <v>4</v>
      </c>
      <c r="AI209" s="1">
        <v>5</v>
      </c>
      <c r="AJ209" s="1">
        <v>1</v>
      </c>
      <c r="AK209" s="1">
        <v>9</v>
      </c>
      <c r="AL209" s="1" t="s">
        <v>412</v>
      </c>
    </row>
    <row r="210" spans="28:38" ht="12.75">
      <c r="AB210" s="9" t="s">
        <v>90</v>
      </c>
      <c r="AC210" s="39" t="s">
        <v>153</v>
      </c>
      <c r="AE210" s="51" t="s">
        <v>116</v>
      </c>
      <c r="AF210" s="1" t="s">
        <v>290</v>
      </c>
      <c r="AG210" s="1">
        <v>140000</v>
      </c>
      <c r="AH210" s="1">
        <v>4</v>
      </c>
      <c r="AI210" s="1">
        <v>4</v>
      </c>
      <c r="AJ210" s="1">
        <v>2</v>
      </c>
      <c r="AK210" s="1">
        <v>9</v>
      </c>
      <c r="AL210" s="1" t="s">
        <v>413</v>
      </c>
    </row>
    <row r="211" spans="28:38" ht="12.75">
      <c r="AB211" s="9" t="s">
        <v>90</v>
      </c>
      <c r="AC211" s="39" t="s">
        <v>420</v>
      </c>
      <c r="AE211" s="51" t="s">
        <v>116</v>
      </c>
      <c r="AF211" s="1" t="s">
        <v>291</v>
      </c>
      <c r="AG211" s="1">
        <v>110000</v>
      </c>
      <c r="AH211" s="1">
        <v>6</v>
      </c>
      <c r="AI211" s="1">
        <v>3</v>
      </c>
      <c r="AJ211" s="1">
        <v>3</v>
      </c>
      <c r="AK211" s="1">
        <v>8</v>
      </c>
      <c r="AL211" s="1" t="s">
        <v>417</v>
      </c>
    </row>
    <row r="212" spans="28:38" ht="12.75">
      <c r="AB212" s="9" t="s">
        <v>90</v>
      </c>
      <c r="AC212" s="39" t="s">
        <v>156</v>
      </c>
      <c r="AE212" s="51" t="s">
        <v>116</v>
      </c>
      <c r="AF212" s="1" t="s">
        <v>292</v>
      </c>
      <c r="AG212" s="1">
        <v>70000</v>
      </c>
      <c r="AH212" s="1">
        <v>5</v>
      </c>
      <c r="AI212" s="1">
        <v>3</v>
      </c>
      <c r="AJ212" s="1">
        <v>3</v>
      </c>
      <c r="AK212" s="1">
        <v>8</v>
      </c>
      <c r="AL212" s="1" t="s">
        <v>288</v>
      </c>
    </row>
    <row r="213" spans="28:38" ht="12.75">
      <c r="AB213" s="9" t="s">
        <v>94</v>
      </c>
      <c r="AC213" s="39" t="s">
        <v>148</v>
      </c>
      <c r="AE213" s="51" t="s">
        <v>116</v>
      </c>
      <c r="AF213" s="1" t="s">
        <v>125</v>
      </c>
      <c r="AG213" s="2">
        <v>290000</v>
      </c>
      <c r="AH213" s="3">
        <v>5</v>
      </c>
      <c r="AI213" s="3">
        <v>5</v>
      </c>
      <c r="AJ213" s="3">
        <v>2</v>
      </c>
      <c r="AK213" s="1">
        <v>9</v>
      </c>
      <c r="AL213" s="4" t="s">
        <v>401</v>
      </c>
    </row>
    <row r="214" spans="28:38" ht="12.75">
      <c r="AB214" s="9" t="s">
        <v>94</v>
      </c>
      <c r="AC214" s="39" t="s">
        <v>617</v>
      </c>
      <c r="AE214" s="51" t="s">
        <v>116</v>
      </c>
      <c r="AF214" s="1" t="s">
        <v>128</v>
      </c>
      <c r="AG214" s="2">
        <v>310000</v>
      </c>
      <c r="AH214" s="3">
        <v>6</v>
      </c>
      <c r="AI214" s="3">
        <v>6</v>
      </c>
      <c r="AJ214" s="3">
        <v>2</v>
      </c>
      <c r="AK214" s="1">
        <v>8</v>
      </c>
      <c r="AL214" s="4" t="s">
        <v>602</v>
      </c>
    </row>
    <row r="215" spans="28:38" ht="12.75">
      <c r="AB215" s="9" t="s">
        <v>94</v>
      </c>
      <c r="AC215" s="39" t="s">
        <v>451</v>
      </c>
      <c r="AE215" s="51" t="s">
        <v>116</v>
      </c>
      <c r="AF215" s="1" t="s">
        <v>130</v>
      </c>
      <c r="AG215" s="3">
        <v>0</v>
      </c>
      <c r="AH215" s="3">
        <v>6</v>
      </c>
      <c r="AI215" s="3">
        <v>2</v>
      </c>
      <c r="AJ215" s="3">
        <v>4</v>
      </c>
      <c r="AK215" s="1">
        <v>7</v>
      </c>
      <c r="AL215" s="4" t="s">
        <v>348</v>
      </c>
    </row>
    <row r="216" spans="28:38" ht="12.75">
      <c r="AB216" s="9" t="s">
        <v>94</v>
      </c>
      <c r="AC216" s="39" t="s">
        <v>201</v>
      </c>
      <c r="AE216" s="51" t="s">
        <v>116</v>
      </c>
      <c r="AF216" s="6" t="s">
        <v>131</v>
      </c>
      <c r="AG216" s="7">
        <v>270000</v>
      </c>
      <c r="AH216" s="3">
        <v>5</v>
      </c>
      <c r="AI216" s="3">
        <v>5</v>
      </c>
      <c r="AJ216" s="3">
        <v>3</v>
      </c>
      <c r="AK216" s="1">
        <v>9</v>
      </c>
      <c r="AL216" s="4" t="s">
        <v>447</v>
      </c>
    </row>
    <row r="217" spans="28:38" ht="12.75">
      <c r="AB217" s="9" t="s">
        <v>94</v>
      </c>
      <c r="AC217" s="39" t="s">
        <v>605</v>
      </c>
      <c r="AE217" s="51" t="s">
        <v>116</v>
      </c>
      <c r="AF217" s="1" t="s">
        <v>132</v>
      </c>
      <c r="AG217" s="8">
        <v>100000</v>
      </c>
      <c r="AH217" s="3">
        <v>5</v>
      </c>
      <c r="AI217" s="3">
        <v>4</v>
      </c>
      <c r="AJ217" s="3">
        <v>3</v>
      </c>
      <c r="AK217" s="1">
        <v>8</v>
      </c>
      <c r="AL217" s="4" t="s">
        <v>133</v>
      </c>
    </row>
    <row r="218" spans="28:38" ht="12.75">
      <c r="AB218" s="9" t="s">
        <v>94</v>
      </c>
      <c r="AC218" s="39" t="s">
        <v>202</v>
      </c>
      <c r="AE218" s="51" t="s">
        <v>116</v>
      </c>
      <c r="AF218" s="1" t="s">
        <v>99</v>
      </c>
      <c r="AG218" s="5">
        <v>430000</v>
      </c>
      <c r="AH218" s="3">
        <v>6</v>
      </c>
      <c r="AI218" s="3">
        <v>6</v>
      </c>
      <c r="AJ218" s="3">
        <v>3</v>
      </c>
      <c r="AK218" s="1">
        <v>10</v>
      </c>
      <c r="AL218" s="4" t="s">
        <v>400</v>
      </c>
    </row>
    <row r="219" spans="28:38" ht="12.75">
      <c r="AB219" s="9" t="s">
        <v>94</v>
      </c>
      <c r="AC219" s="39" t="s">
        <v>204</v>
      </c>
      <c r="AE219" s="51" t="s">
        <v>116</v>
      </c>
      <c r="AF219" s="1" t="s">
        <v>134</v>
      </c>
      <c r="AG219" s="5">
        <v>270000</v>
      </c>
      <c r="AH219" s="3">
        <v>4</v>
      </c>
      <c r="AI219" s="3">
        <v>6</v>
      </c>
      <c r="AJ219" s="3">
        <v>1</v>
      </c>
      <c r="AK219" s="1">
        <v>9</v>
      </c>
      <c r="AL219" s="4" t="s">
        <v>430</v>
      </c>
    </row>
    <row r="220" spans="28:41" ht="12.75">
      <c r="AB220" s="9" t="s">
        <v>94</v>
      </c>
      <c r="AC220" s="39" t="s">
        <v>391</v>
      </c>
      <c r="AE220" s="51" t="s">
        <v>118</v>
      </c>
      <c r="AF220" s="1" t="s">
        <v>293</v>
      </c>
      <c r="AG220" s="1">
        <v>20000</v>
      </c>
      <c r="AH220" s="1">
        <v>5</v>
      </c>
      <c r="AI220" s="1">
        <v>1</v>
      </c>
      <c r="AJ220" s="1">
        <v>3</v>
      </c>
      <c r="AK220" s="1">
        <v>5</v>
      </c>
      <c r="AL220" s="1" t="s">
        <v>369</v>
      </c>
      <c r="AM220" s="1" t="s">
        <v>58</v>
      </c>
      <c r="AN220" s="1" t="s">
        <v>107</v>
      </c>
      <c r="AO220" s="1"/>
    </row>
    <row r="221" spans="28:41" ht="12.75">
      <c r="AB221" s="9" t="s">
        <v>94</v>
      </c>
      <c r="AC221" s="39" t="s">
        <v>206</v>
      </c>
      <c r="AE221" s="51" t="s">
        <v>118</v>
      </c>
      <c r="AF221" s="1" t="s">
        <v>294</v>
      </c>
      <c r="AG221" s="1">
        <v>140000</v>
      </c>
      <c r="AH221" s="1">
        <v>5</v>
      </c>
      <c r="AI221" s="1">
        <v>5</v>
      </c>
      <c r="AJ221" s="1">
        <v>2</v>
      </c>
      <c r="AK221" s="1">
        <v>9</v>
      </c>
      <c r="AL221" s="1" t="s">
        <v>407</v>
      </c>
      <c r="AM221" s="1" t="s">
        <v>115</v>
      </c>
      <c r="AN221" s="1" t="s">
        <v>87</v>
      </c>
      <c r="AO221" s="1"/>
    </row>
    <row r="222" spans="28:41" ht="12.75">
      <c r="AB222" s="9" t="s">
        <v>94</v>
      </c>
      <c r="AC222" s="39" t="s">
        <v>438</v>
      </c>
      <c r="AE222" s="51" t="s">
        <v>118</v>
      </c>
      <c r="AF222" s="1" t="s">
        <v>295</v>
      </c>
      <c r="AG222" s="1">
        <v>20000</v>
      </c>
      <c r="AH222" s="1">
        <v>5</v>
      </c>
      <c r="AI222" s="1">
        <v>1</v>
      </c>
      <c r="AJ222" s="1">
        <v>3</v>
      </c>
      <c r="AK222" s="1">
        <v>5</v>
      </c>
      <c r="AL222" s="1" t="s">
        <v>370</v>
      </c>
      <c r="AM222" s="1" t="s">
        <v>58</v>
      </c>
      <c r="AN222" s="1" t="s">
        <v>107</v>
      </c>
      <c r="AO222" s="1"/>
    </row>
    <row r="223" spans="28:38" ht="12.75">
      <c r="AB223" s="9" t="s">
        <v>94</v>
      </c>
      <c r="AC223" s="39" t="s">
        <v>209</v>
      </c>
      <c r="AE223" s="51" t="s">
        <v>118</v>
      </c>
      <c r="AF223" s="1" t="s">
        <v>223</v>
      </c>
      <c r="AG223" s="1">
        <v>170000</v>
      </c>
      <c r="AH223" s="1">
        <v>5</v>
      </c>
      <c r="AI223" s="1">
        <v>5</v>
      </c>
      <c r="AJ223" s="1">
        <v>2</v>
      </c>
      <c r="AK223" s="1">
        <v>9</v>
      </c>
      <c r="AL223" s="1" t="s">
        <v>406</v>
      </c>
    </row>
    <row r="224" spans="28:38" ht="12.75">
      <c r="AB224" s="9" t="s">
        <v>94</v>
      </c>
      <c r="AC224" s="39" t="s">
        <v>211</v>
      </c>
      <c r="AE224" s="51" t="s">
        <v>118</v>
      </c>
      <c r="AF224" s="1" t="s">
        <v>296</v>
      </c>
      <c r="AG224" s="1">
        <v>50000</v>
      </c>
      <c r="AH224" s="1">
        <v>5</v>
      </c>
      <c r="AI224" s="1">
        <v>1</v>
      </c>
      <c r="AJ224" s="1">
        <v>3</v>
      </c>
      <c r="AK224" s="1">
        <v>5</v>
      </c>
      <c r="AL224" s="1" t="s">
        <v>370</v>
      </c>
    </row>
    <row r="225" spans="28:38" ht="12.75">
      <c r="AB225" s="9" t="s">
        <v>94</v>
      </c>
      <c r="AC225" s="39" t="s">
        <v>213</v>
      </c>
      <c r="AE225" s="51" t="s">
        <v>118</v>
      </c>
      <c r="AF225" s="1" t="s">
        <v>125</v>
      </c>
      <c r="AG225" s="2">
        <v>290000</v>
      </c>
      <c r="AH225" s="3">
        <v>5</v>
      </c>
      <c r="AI225" s="3">
        <v>5</v>
      </c>
      <c r="AJ225" s="3">
        <v>2</v>
      </c>
      <c r="AK225" s="1">
        <v>9</v>
      </c>
      <c r="AL225" s="4" t="s">
        <v>401</v>
      </c>
    </row>
    <row r="226" spans="28:38" ht="12.75">
      <c r="AB226" s="9" t="s">
        <v>94</v>
      </c>
      <c r="AC226" s="39" t="s">
        <v>433</v>
      </c>
      <c r="AE226" s="51" t="s">
        <v>118</v>
      </c>
      <c r="AF226" s="1" t="s">
        <v>130</v>
      </c>
      <c r="AG226" s="3">
        <v>0</v>
      </c>
      <c r="AH226" s="3">
        <v>6</v>
      </c>
      <c r="AI226" s="3">
        <v>2</v>
      </c>
      <c r="AJ226" s="3">
        <v>4</v>
      </c>
      <c r="AK226" s="1">
        <v>7</v>
      </c>
      <c r="AL226" s="4" t="s">
        <v>348</v>
      </c>
    </row>
    <row r="227" spans="28:38" ht="12.75">
      <c r="AB227" s="9" t="s">
        <v>94</v>
      </c>
      <c r="AC227" s="39" t="s">
        <v>408</v>
      </c>
      <c r="AE227" s="51" t="s">
        <v>118</v>
      </c>
      <c r="AF227" s="1" t="s">
        <v>99</v>
      </c>
      <c r="AG227" s="5">
        <v>430000</v>
      </c>
      <c r="AH227" s="3">
        <v>6</v>
      </c>
      <c r="AI227" s="3">
        <v>6</v>
      </c>
      <c r="AJ227" s="3">
        <v>3</v>
      </c>
      <c r="AK227" s="1">
        <v>10</v>
      </c>
      <c r="AL227" s="4" t="s">
        <v>400</v>
      </c>
    </row>
    <row r="228" spans="28:38" ht="12.75">
      <c r="AB228" s="9" t="s">
        <v>94</v>
      </c>
      <c r="AC228" s="39" t="s">
        <v>409</v>
      </c>
      <c r="AE228" s="51" t="s">
        <v>118</v>
      </c>
      <c r="AF228" s="1" t="s">
        <v>144</v>
      </c>
      <c r="AG228" s="7">
        <v>100000</v>
      </c>
      <c r="AH228" s="3">
        <v>6</v>
      </c>
      <c r="AI228" s="3">
        <v>2</v>
      </c>
      <c r="AJ228" s="3">
        <v>3</v>
      </c>
      <c r="AK228" s="1">
        <v>7</v>
      </c>
      <c r="AL228" s="4" t="s">
        <v>349</v>
      </c>
    </row>
    <row r="229" spans="28:38" ht="12.75">
      <c r="AB229" s="9" t="s">
        <v>94</v>
      </c>
      <c r="AC229" s="39" t="s">
        <v>410</v>
      </c>
      <c r="AE229" s="51" t="s">
        <v>118</v>
      </c>
      <c r="AF229" s="1" t="s">
        <v>203</v>
      </c>
      <c r="AG229" s="7">
        <v>50000</v>
      </c>
      <c r="AH229" s="3">
        <v>7</v>
      </c>
      <c r="AI229" s="3">
        <v>2</v>
      </c>
      <c r="AJ229" s="3">
        <v>3</v>
      </c>
      <c r="AK229" s="1">
        <v>7</v>
      </c>
      <c r="AL229" s="4" t="s">
        <v>377</v>
      </c>
    </row>
    <row r="230" spans="28:41" ht="12.75">
      <c r="AB230" s="9" t="s">
        <v>94</v>
      </c>
      <c r="AC230" s="39" t="s">
        <v>414</v>
      </c>
      <c r="AE230" s="51" t="s">
        <v>121</v>
      </c>
      <c r="AF230" s="1" t="s">
        <v>297</v>
      </c>
      <c r="AG230" s="1">
        <v>50000</v>
      </c>
      <c r="AH230" s="1">
        <v>5</v>
      </c>
      <c r="AI230" s="1">
        <v>3</v>
      </c>
      <c r="AJ230" s="1">
        <v>3</v>
      </c>
      <c r="AK230" s="1">
        <v>9</v>
      </c>
      <c r="AL230" s="1"/>
      <c r="AM230" s="1" t="s">
        <v>61</v>
      </c>
      <c r="AN230" s="1" t="s">
        <v>62</v>
      </c>
      <c r="AO230" s="1"/>
    </row>
    <row r="231" spans="28:41" ht="12.75">
      <c r="AB231" s="9" t="s">
        <v>94</v>
      </c>
      <c r="AC231" s="39" t="s">
        <v>150</v>
      </c>
      <c r="AE231" s="51" t="s">
        <v>121</v>
      </c>
      <c r="AF231" s="1" t="s">
        <v>187</v>
      </c>
      <c r="AG231" s="1">
        <v>40000</v>
      </c>
      <c r="AH231" s="1">
        <v>6</v>
      </c>
      <c r="AI231" s="1">
        <v>2</v>
      </c>
      <c r="AJ231" s="3">
        <v>3</v>
      </c>
      <c r="AK231" s="1">
        <v>7</v>
      </c>
      <c r="AL231" s="1" t="s">
        <v>351</v>
      </c>
      <c r="AM231" s="1" t="s">
        <v>58</v>
      </c>
      <c r="AN231" s="1" t="s">
        <v>107</v>
      </c>
      <c r="AO231" s="1"/>
    </row>
    <row r="232" spans="28:41" ht="12.75">
      <c r="AB232" s="9" t="s">
        <v>94</v>
      </c>
      <c r="AC232" s="39" t="s">
        <v>342</v>
      </c>
      <c r="AE232" s="51" t="s">
        <v>121</v>
      </c>
      <c r="AF232" s="1" t="s">
        <v>298</v>
      </c>
      <c r="AG232" s="1">
        <v>70000</v>
      </c>
      <c r="AH232" s="1">
        <v>5</v>
      </c>
      <c r="AI232" s="1">
        <v>3</v>
      </c>
      <c r="AJ232" s="1">
        <v>3</v>
      </c>
      <c r="AK232" s="1">
        <v>8</v>
      </c>
      <c r="AL232" s="1" t="s">
        <v>392</v>
      </c>
      <c r="AM232" s="1" t="s">
        <v>68</v>
      </c>
      <c r="AN232" s="1" t="s">
        <v>69</v>
      </c>
      <c r="AO232" s="1"/>
    </row>
    <row r="233" spans="28:41" ht="12.75">
      <c r="AB233" s="9" t="s">
        <v>94</v>
      </c>
      <c r="AC233" s="39" t="s">
        <v>418</v>
      </c>
      <c r="AE233" s="51" t="s">
        <v>121</v>
      </c>
      <c r="AF233" s="1" t="s">
        <v>299</v>
      </c>
      <c r="AG233" s="1">
        <v>80000</v>
      </c>
      <c r="AH233" s="1">
        <v>4</v>
      </c>
      <c r="AI233" s="1">
        <v>4</v>
      </c>
      <c r="AJ233" s="1">
        <v>2</v>
      </c>
      <c r="AK233" s="1">
        <v>9</v>
      </c>
      <c r="AL233" s="1"/>
      <c r="AM233" s="1" t="s">
        <v>77</v>
      </c>
      <c r="AN233" s="1" t="s">
        <v>65</v>
      </c>
      <c r="AO233" s="1"/>
    </row>
    <row r="234" spans="28:41" ht="12.75">
      <c r="AB234" s="9" t="s">
        <v>94</v>
      </c>
      <c r="AC234" s="39" t="s">
        <v>153</v>
      </c>
      <c r="AE234" s="51" t="s">
        <v>121</v>
      </c>
      <c r="AF234" s="1" t="s">
        <v>300</v>
      </c>
      <c r="AG234" s="1">
        <v>80000</v>
      </c>
      <c r="AH234" s="1">
        <v>6</v>
      </c>
      <c r="AI234" s="1">
        <v>3</v>
      </c>
      <c r="AJ234" s="1">
        <v>3</v>
      </c>
      <c r="AK234" s="1">
        <v>9</v>
      </c>
      <c r="AL234" s="1" t="s">
        <v>148</v>
      </c>
      <c r="AM234" s="1" t="s">
        <v>77</v>
      </c>
      <c r="AN234" s="1" t="s">
        <v>65</v>
      </c>
      <c r="AO234" s="1"/>
    </row>
    <row r="235" spans="28:41" ht="12.75">
      <c r="AB235" s="9" t="s">
        <v>94</v>
      </c>
      <c r="AC235" s="39" t="s">
        <v>420</v>
      </c>
      <c r="AE235" s="51" t="s">
        <v>121</v>
      </c>
      <c r="AF235" s="1" t="s">
        <v>191</v>
      </c>
      <c r="AG235" s="1">
        <v>110000</v>
      </c>
      <c r="AH235" s="1">
        <v>4</v>
      </c>
      <c r="AI235" s="1">
        <v>5</v>
      </c>
      <c r="AJ235" s="1">
        <v>1</v>
      </c>
      <c r="AK235" s="1">
        <v>9</v>
      </c>
      <c r="AL235" s="1" t="s">
        <v>403</v>
      </c>
      <c r="AM235" s="1" t="s">
        <v>115</v>
      </c>
      <c r="AN235" s="1" t="s">
        <v>87</v>
      </c>
      <c r="AO235" s="1"/>
    </row>
    <row r="236" spans="28:41" ht="12.75">
      <c r="AB236" s="9" t="s">
        <v>94</v>
      </c>
      <c r="AC236" s="39" t="s">
        <v>156</v>
      </c>
      <c r="AE236" s="51" t="s">
        <v>121</v>
      </c>
      <c r="AF236" s="1" t="s">
        <v>301</v>
      </c>
      <c r="AG236" s="1">
        <v>50000</v>
      </c>
      <c r="AH236" s="1">
        <v>5</v>
      </c>
      <c r="AI236" s="1">
        <v>3</v>
      </c>
      <c r="AJ236" s="1">
        <v>3</v>
      </c>
      <c r="AK236" s="1">
        <v>9</v>
      </c>
      <c r="AL236" s="1" t="s">
        <v>120</v>
      </c>
      <c r="AM236" s="1" t="s">
        <v>61</v>
      </c>
      <c r="AN236" s="1" t="s">
        <v>62</v>
      </c>
      <c r="AO236" s="1"/>
    </row>
    <row r="237" spans="28:38" ht="12.75">
      <c r="AB237" s="9" t="s">
        <v>68</v>
      </c>
      <c r="AC237" s="39" t="s">
        <v>148</v>
      </c>
      <c r="AE237" s="51" t="s">
        <v>121</v>
      </c>
      <c r="AF237" s="1" t="s">
        <v>302</v>
      </c>
      <c r="AG237" s="1">
        <v>110000</v>
      </c>
      <c r="AH237" s="1">
        <v>4</v>
      </c>
      <c r="AI237" s="1">
        <v>4</v>
      </c>
      <c r="AJ237" s="1">
        <v>2</v>
      </c>
      <c r="AK237" s="1">
        <v>9</v>
      </c>
      <c r="AL237" s="1" t="s">
        <v>120</v>
      </c>
    </row>
    <row r="238" spans="28:38" ht="12.75">
      <c r="AB238" s="9" t="s">
        <v>68</v>
      </c>
      <c r="AC238" s="39" t="s">
        <v>617</v>
      </c>
      <c r="AE238" s="51" t="s">
        <v>121</v>
      </c>
      <c r="AF238" s="1" t="s">
        <v>303</v>
      </c>
      <c r="AG238" s="1">
        <v>110000</v>
      </c>
      <c r="AH238" s="1">
        <v>6</v>
      </c>
      <c r="AI238" s="1">
        <v>3</v>
      </c>
      <c r="AJ238" s="1">
        <v>3</v>
      </c>
      <c r="AK238" s="1">
        <v>9</v>
      </c>
      <c r="AL238" s="1" t="s">
        <v>152</v>
      </c>
    </row>
    <row r="239" spans="28:38" ht="12.75">
      <c r="AB239" s="9" t="s">
        <v>68</v>
      </c>
      <c r="AC239" s="39" t="s">
        <v>451</v>
      </c>
      <c r="AE239" s="51" t="s">
        <v>121</v>
      </c>
      <c r="AF239" s="1" t="s">
        <v>195</v>
      </c>
      <c r="AG239" s="1">
        <v>70000</v>
      </c>
      <c r="AH239" s="1">
        <v>6</v>
      </c>
      <c r="AI239" s="1">
        <v>2</v>
      </c>
      <c r="AJ239" s="3">
        <v>3</v>
      </c>
      <c r="AK239" s="1">
        <v>7</v>
      </c>
      <c r="AL239" s="1" t="s">
        <v>348</v>
      </c>
    </row>
    <row r="240" spans="28:38" ht="12.75">
      <c r="AB240" s="9" t="s">
        <v>68</v>
      </c>
      <c r="AC240" s="39" t="s">
        <v>201</v>
      </c>
      <c r="AE240" s="51" t="s">
        <v>121</v>
      </c>
      <c r="AF240" s="1" t="s">
        <v>304</v>
      </c>
      <c r="AG240" s="1">
        <v>80000</v>
      </c>
      <c r="AH240" s="1">
        <v>5</v>
      </c>
      <c r="AI240" s="1">
        <v>3</v>
      </c>
      <c r="AJ240" s="1">
        <v>3</v>
      </c>
      <c r="AK240" s="1">
        <v>9</v>
      </c>
      <c r="AL240" s="1" t="s">
        <v>120</v>
      </c>
    </row>
    <row r="241" spans="28:38" ht="12.75">
      <c r="AB241" s="9" t="s">
        <v>68</v>
      </c>
      <c r="AC241" s="39" t="s">
        <v>605</v>
      </c>
      <c r="AE241" s="51" t="s">
        <v>121</v>
      </c>
      <c r="AF241" s="1" t="s">
        <v>305</v>
      </c>
      <c r="AG241" s="1">
        <v>100000</v>
      </c>
      <c r="AH241" s="1">
        <v>5</v>
      </c>
      <c r="AI241" s="1">
        <v>3</v>
      </c>
      <c r="AJ241" s="1">
        <v>3</v>
      </c>
      <c r="AK241" s="1">
        <v>8</v>
      </c>
      <c r="AL241" s="1" t="s">
        <v>393</v>
      </c>
    </row>
    <row r="242" spans="28:38" ht="12.75">
      <c r="AB242" s="9" t="s">
        <v>68</v>
      </c>
      <c r="AC242" s="39" t="s">
        <v>202</v>
      </c>
      <c r="AE242" s="51" t="s">
        <v>121</v>
      </c>
      <c r="AF242" s="1" t="s">
        <v>197</v>
      </c>
      <c r="AG242" s="1">
        <v>140000</v>
      </c>
      <c r="AH242" s="1">
        <v>4</v>
      </c>
      <c r="AI242" s="1">
        <v>5</v>
      </c>
      <c r="AJ242" s="1">
        <v>1</v>
      </c>
      <c r="AK242" s="1">
        <v>9</v>
      </c>
      <c r="AL242" s="1" t="s">
        <v>403</v>
      </c>
    </row>
    <row r="243" spans="28:38" ht="12.75">
      <c r="AB243" s="9" t="s">
        <v>68</v>
      </c>
      <c r="AC243" s="39" t="s">
        <v>204</v>
      </c>
      <c r="AE243" s="51" t="s">
        <v>121</v>
      </c>
      <c r="AF243" s="1" t="s">
        <v>198</v>
      </c>
      <c r="AG243" s="2">
        <v>60000</v>
      </c>
      <c r="AH243" s="3">
        <v>6</v>
      </c>
      <c r="AI243" s="3">
        <v>2</v>
      </c>
      <c r="AJ243" s="3">
        <v>3</v>
      </c>
      <c r="AK243" s="1">
        <v>7</v>
      </c>
      <c r="AL243" s="4" t="s">
        <v>380</v>
      </c>
    </row>
    <row r="244" spans="28:38" ht="12.75">
      <c r="AB244" s="9" t="s">
        <v>68</v>
      </c>
      <c r="AC244" s="39" t="s">
        <v>391</v>
      </c>
      <c r="AE244" s="51" t="s">
        <v>121</v>
      </c>
      <c r="AF244" s="1" t="s">
        <v>99</v>
      </c>
      <c r="AG244" s="5">
        <v>430000</v>
      </c>
      <c r="AH244" s="3">
        <v>6</v>
      </c>
      <c r="AI244" s="3">
        <v>6</v>
      </c>
      <c r="AJ244" s="3">
        <v>3</v>
      </c>
      <c r="AK244" s="1">
        <v>10</v>
      </c>
      <c r="AL244" s="4" t="s">
        <v>400</v>
      </c>
    </row>
    <row r="245" spans="26:38" ht="12.75">
      <c r="Z245" s="3"/>
      <c r="AB245" s="9" t="s">
        <v>68</v>
      </c>
      <c r="AC245" s="39" t="s">
        <v>206</v>
      </c>
      <c r="AD245" s="3"/>
      <c r="AE245" s="51" t="s">
        <v>121</v>
      </c>
      <c r="AF245" s="1" t="s">
        <v>203</v>
      </c>
      <c r="AG245" s="7">
        <v>50000</v>
      </c>
      <c r="AH245" s="3">
        <v>7</v>
      </c>
      <c r="AI245" s="3">
        <v>2</v>
      </c>
      <c r="AJ245" s="3">
        <v>3</v>
      </c>
      <c r="AK245" s="1">
        <v>7</v>
      </c>
      <c r="AL245" s="4" t="s">
        <v>377</v>
      </c>
    </row>
    <row r="246" spans="26:38" ht="12.75">
      <c r="Z246" s="3"/>
      <c r="AB246" s="9" t="s">
        <v>68</v>
      </c>
      <c r="AC246" s="39" t="s">
        <v>438</v>
      </c>
      <c r="AD246" s="3"/>
      <c r="AE246" s="51" t="s">
        <v>121</v>
      </c>
      <c r="AF246" s="1" t="s">
        <v>306</v>
      </c>
      <c r="AG246" s="7">
        <v>70000</v>
      </c>
      <c r="AH246" s="3">
        <v>5</v>
      </c>
      <c r="AI246" s="3">
        <v>3</v>
      </c>
      <c r="AJ246" s="3">
        <v>3</v>
      </c>
      <c r="AK246" s="1">
        <v>9</v>
      </c>
      <c r="AL246" s="4" t="s">
        <v>133</v>
      </c>
    </row>
    <row r="247" spans="26:38" ht="12.75">
      <c r="Z247" s="3"/>
      <c r="AB247" s="9" t="s">
        <v>68</v>
      </c>
      <c r="AC247" s="39" t="s">
        <v>209</v>
      </c>
      <c r="AD247" s="3"/>
      <c r="AE247" s="51" t="s">
        <v>121</v>
      </c>
      <c r="AF247" s="1" t="s">
        <v>307</v>
      </c>
      <c r="AG247" s="5">
        <v>260000</v>
      </c>
      <c r="AH247" s="3">
        <v>6</v>
      </c>
      <c r="AI247" s="3">
        <v>4</v>
      </c>
      <c r="AJ247" s="3">
        <v>3</v>
      </c>
      <c r="AK247" s="1">
        <v>9</v>
      </c>
      <c r="AL247" s="4" t="s">
        <v>359</v>
      </c>
    </row>
    <row r="248" spans="26:41" ht="12.75">
      <c r="Z248" s="3"/>
      <c r="AB248" s="9" t="s">
        <v>68</v>
      </c>
      <c r="AC248" s="39" t="s">
        <v>211</v>
      </c>
      <c r="AD248" s="3"/>
      <c r="AE248" s="51" t="s">
        <v>124</v>
      </c>
      <c r="AF248" s="1" t="s">
        <v>308</v>
      </c>
      <c r="AG248" s="1">
        <v>50000</v>
      </c>
      <c r="AH248" s="1">
        <v>7</v>
      </c>
      <c r="AI248" s="1">
        <v>3</v>
      </c>
      <c r="AJ248" s="1">
        <v>3</v>
      </c>
      <c r="AK248" s="1">
        <v>7</v>
      </c>
      <c r="AL248" s="1"/>
      <c r="AM248" s="1" t="s">
        <v>61</v>
      </c>
      <c r="AN248" s="1" t="s">
        <v>126</v>
      </c>
      <c r="AO248" s="1"/>
    </row>
    <row r="249" spans="26:41" ht="12.75">
      <c r="Z249" s="3"/>
      <c r="AB249" s="9" t="s">
        <v>68</v>
      </c>
      <c r="AC249" s="39" t="s">
        <v>213</v>
      </c>
      <c r="AD249" s="3"/>
      <c r="AE249" s="51" t="s">
        <v>124</v>
      </c>
      <c r="AF249" s="1" t="s">
        <v>309</v>
      </c>
      <c r="AG249" s="1">
        <v>70000</v>
      </c>
      <c r="AH249" s="1">
        <v>7</v>
      </c>
      <c r="AI249" s="1">
        <v>3</v>
      </c>
      <c r="AJ249" s="1">
        <v>3</v>
      </c>
      <c r="AK249" s="1">
        <v>7</v>
      </c>
      <c r="AL249" s="1" t="s">
        <v>398</v>
      </c>
      <c r="AM249" s="1" t="s">
        <v>68</v>
      </c>
      <c r="AN249" s="1" t="s">
        <v>129</v>
      </c>
      <c r="AO249" s="1"/>
    </row>
    <row r="250" spans="26:41" ht="12.75">
      <c r="Z250" s="3"/>
      <c r="AB250" s="9" t="s">
        <v>68</v>
      </c>
      <c r="AC250" s="39" t="s">
        <v>433</v>
      </c>
      <c r="AD250" s="3"/>
      <c r="AE250" s="51" t="s">
        <v>124</v>
      </c>
      <c r="AF250" s="1" t="s">
        <v>310</v>
      </c>
      <c r="AG250" s="1">
        <v>80000</v>
      </c>
      <c r="AH250" s="1">
        <v>9</v>
      </c>
      <c r="AI250" s="1">
        <v>2</v>
      </c>
      <c r="AJ250" s="1">
        <v>4</v>
      </c>
      <c r="AK250" s="1">
        <v>7</v>
      </c>
      <c r="AL250" s="1" t="s">
        <v>346</v>
      </c>
      <c r="AM250" s="1" t="s">
        <v>73</v>
      </c>
      <c r="AN250" s="1" t="s">
        <v>123</v>
      </c>
      <c r="AO250" s="1"/>
    </row>
    <row r="251" spans="26:41" ht="12.75">
      <c r="Z251" s="3"/>
      <c r="AB251" s="9" t="s">
        <v>68</v>
      </c>
      <c r="AC251" s="39" t="s">
        <v>378</v>
      </c>
      <c r="AD251" s="3"/>
      <c r="AE251" s="51" t="s">
        <v>124</v>
      </c>
      <c r="AF251" s="1" t="s">
        <v>311</v>
      </c>
      <c r="AG251" s="1">
        <v>90000</v>
      </c>
      <c r="AH251" s="1">
        <v>7</v>
      </c>
      <c r="AI251" s="1">
        <v>3</v>
      </c>
      <c r="AJ251" s="1">
        <v>3</v>
      </c>
      <c r="AK251" s="1">
        <v>8</v>
      </c>
      <c r="AL251" s="1" t="s">
        <v>148</v>
      </c>
      <c r="AM251" s="1" t="s">
        <v>77</v>
      </c>
      <c r="AN251" s="1" t="s">
        <v>71</v>
      </c>
      <c r="AO251" s="1"/>
    </row>
    <row r="252" spans="26:41" ht="12.75">
      <c r="Z252" s="3"/>
      <c r="AB252" s="9" t="s">
        <v>68</v>
      </c>
      <c r="AC252" s="39" t="s">
        <v>381</v>
      </c>
      <c r="AD252" s="3"/>
      <c r="AE252" s="51" t="s">
        <v>124</v>
      </c>
      <c r="AF252" s="1" t="s">
        <v>312</v>
      </c>
      <c r="AG252" s="1">
        <v>160000</v>
      </c>
      <c r="AH252" s="1">
        <v>6</v>
      </c>
      <c r="AI252" s="1">
        <v>5</v>
      </c>
      <c r="AJ252" s="1">
        <v>2</v>
      </c>
      <c r="AK252" s="1">
        <v>8</v>
      </c>
      <c r="AL252" s="1" t="s">
        <v>614</v>
      </c>
      <c r="AM252" s="1" t="s">
        <v>115</v>
      </c>
      <c r="AN252" s="1" t="s">
        <v>90</v>
      </c>
      <c r="AO252" s="1"/>
    </row>
    <row r="253" spans="26:41" ht="12.75">
      <c r="Z253" s="3"/>
      <c r="AB253" s="9" t="s">
        <v>68</v>
      </c>
      <c r="AC253" s="39" t="s">
        <v>383</v>
      </c>
      <c r="AD253" s="3"/>
      <c r="AE253" s="51" t="s">
        <v>124</v>
      </c>
      <c r="AF253" s="1" t="s">
        <v>313</v>
      </c>
      <c r="AG253" s="1">
        <v>50000</v>
      </c>
      <c r="AH253" s="1">
        <v>7</v>
      </c>
      <c r="AI253" s="1">
        <v>3</v>
      </c>
      <c r="AJ253" s="1">
        <v>3</v>
      </c>
      <c r="AK253" s="1">
        <v>7</v>
      </c>
      <c r="AL253" s="1" t="s">
        <v>120</v>
      </c>
      <c r="AM253" s="1" t="s">
        <v>61</v>
      </c>
      <c r="AN253" s="1" t="s">
        <v>126</v>
      </c>
      <c r="AO253" s="1"/>
    </row>
    <row r="254" spans="26:38" ht="12.75">
      <c r="Z254" s="3"/>
      <c r="AB254" s="9" t="s">
        <v>68</v>
      </c>
      <c r="AC254" s="39" t="s">
        <v>341</v>
      </c>
      <c r="AD254" s="3"/>
      <c r="AE254" s="51" t="s">
        <v>124</v>
      </c>
      <c r="AF254" s="1" t="s">
        <v>314</v>
      </c>
      <c r="AG254" s="1">
        <v>120000</v>
      </c>
      <c r="AH254" s="1">
        <v>7</v>
      </c>
      <c r="AI254" s="1">
        <v>3</v>
      </c>
      <c r="AJ254" s="1">
        <v>3</v>
      </c>
      <c r="AK254" s="1">
        <v>8</v>
      </c>
      <c r="AL254" s="1" t="s">
        <v>152</v>
      </c>
    </row>
    <row r="255" spans="26:38" ht="12.75">
      <c r="Z255" s="3"/>
      <c r="AB255" s="9" t="s">
        <v>68</v>
      </c>
      <c r="AC255" s="39" t="s">
        <v>384</v>
      </c>
      <c r="AD255" s="3"/>
      <c r="AE255" s="51" t="s">
        <v>124</v>
      </c>
      <c r="AF255" s="1" t="s">
        <v>315</v>
      </c>
      <c r="AG255" s="1">
        <v>110000</v>
      </c>
      <c r="AH255" s="1">
        <v>9</v>
      </c>
      <c r="AI255" s="1">
        <v>2</v>
      </c>
      <c r="AJ255" s="1">
        <v>4</v>
      </c>
      <c r="AK255" s="1">
        <v>7</v>
      </c>
      <c r="AL255" s="1" t="s">
        <v>357</v>
      </c>
    </row>
    <row r="256" spans="26:38" ht="12.75">
      <c r="Z256" s="3"/>
      <c r="AB256" s="9" t="s">
        <v>68</v>
      </c>
      <c r="AC256" s="39" t="s">
        <v>19</v>
      </c>
      <c r="AD256" s="3"/>
      <c r="AE256" s="51" t="s">
        <v>124</v>
      </c>
      <c r="AF256" s="1" t="s">
        <v>316</v>
      </c>
      <c r="AG256" s="1">
        <v>80000</v>
      </c>
      <c r="AH256" s="1">
        <v>7</v>
      </c>
      <c r="AI256" s="1">
        <v>3</v>
      </c>
      <c r="AJ256" s="1">
        <v>3</v>
      </c>
      <c r="AK256" s="1">
        <v>7</v>
      </c>
      <c r="AL256" s="1" t="s">
        <v>120</v>
      </c>
    </row>
    <row r="257" spans="26:38" ht="12.75">
      <c r="Z257" s="3"/>
      <c r="AA257" s="3"/>
      <c r="AB257" s="9" t="s">
        <v>68</v>
      </c>
      <c r="AC257" s="39" t="s">
        <v>402</v>
      </c>
      <c r="AD257" s="3"/>
      <c r="AE257" s="51" t="s">
        <v>124</v>
      </c>
      <c r="AF257" s="1" t="s">
        <v>317</v>
      </c>
      <c r="AG257" s="1">
        <v>190000</v>
      </c>
      <c r="AH257" s="1">
        <v>6</v>
      </c>
      <c r="AI257" s="1">
        <v>5</v>
      </c>
      <c r="AJ257" s="1">
        <v>2</v>
      </c>
      <c r="AK257" s="1">
        <v>8</v>
      </c>
      <c r="AL257" s="1" t="s">
        <v>614</v>
      </c>
    </row>
    <row r="258" spans="26:38" ht="12.75">
      <c r="Z258" s="3"/>
      <c r="AA258" s="3"/>
      <c r="AB258" s="9" t="s">
        <v>77</v>
      </c>
      <c r="AC258" s="39" t="s">
        <v>148</v>
      </c>
      <c r="AD258" s="3"/>
      <c r="AE258" s="51" t="s">
        <v>124</v>
      </c>
      <c r="AF258" s="1" t="s">
        <v>318</v>
      </c>
      <c r="AG258" s="1">
        <v>100000</v>
      </c>
      <c r="AH258" s="1">
        <v>7</v>
      </c>
      <c r="AI258" s="1">
        <v>3</v>
      </c>
      <c r="AJ258" s="1">
        <v>3</v>
      </c>
      <c r="AK258" s="1">
        <v>7</v>
      </c>
      <c r="AL258" s="1" t="s">
        <v>399</v>
      </c>
    </row>
    <row r="259" spans="26:38" ht="12.75">
      <c r="Z259" s="3"/>
      <c r="AA259" s="3"/>
      <c r="AB259" s="9" t="s">
        <v>77</v>
      </c>
      <c r="AC259" s="39" t="s">
        <v>617</v>
      </c>
      <c r="AD259" s="3"/>
      <c r="AE259" s="51" t="s">
        <v>124</v>
      </c>
      <c r="AF259" s="1" t="s">
        <v>319</v>
      </c>
      <c r="AG259" s="2">
        <v>200000</v>
      </c>
      <c r="AH259" s="3">
        <v>9</v>
      </c>
      <c r="AI259" s="3">
        <v>3</v>
      </c>
      <c r="AJ259" s="3">
        <v>4</v>
      </c>
      <c r="AK259" s="1">
        <v>7</v>
      </c>
      <c r="AL259" s="4" t="s">
        <v>421</v>
      </c>
    </row>
    <row r="260" spans="26:38" ht="12.75">
      <c r="Z260" s="3"/>
      <c r="AA260" s="3"/>
      <c r="AB260" s="9" t="s">
        <v>77</v>
      </c>
      <c r="AC260" s="39" t="s">
        <v>451</v>
      </c>
      <c r="AD260" s="3"/>
      <c r="AE260" s="51" t="s">
        <v>124</v>
      </c>
      <c r="AF260" s="6" t="s">
        <v>320</v>
      </c>
      <c r="AG260" s="2">
        <v>340000</v>
      </c>
      <c r="AH260" s="3">
        <v>6</v>
      </c>
      <c r="AI260" s="3">
        <v>6</v>
      </c>
      <c r="AJ260" s="3">
        <v>3</v>
      </c>
      <c r="AK260" s="1">
        <v>8</v>
      </c>
      <c r="AL260" s="4" t="s">
        <v>615</v>
      </c>
    </row>
    <row r="261" spans="26:38" ht="12.75">
      <c r="Z261" s="3"/>
      <c r="AA261" s="3"/>
      <c r="AB261" s="9" t="s">
        <v>77</v>
      </c>
      <c r="AC261" s="39" t="s">
        <v>201</v>
      </c>
      <c r="AD261" s="3"/>
      <c r="AE261" s="51" t="s">
        <v>124</v>
      </c>
      <c r="AF261" s="1" t="s">
        <v>99</v>
      </c>
      <c r="AG261" s="5">
        <v>430000</v>
      </c>
      <c r="AH261" s="3">
        <v>6</v>
      </c>
      <c r="AI261" s="3">
        <v>6</v>
      </c>
      <c r="AJ261" s="3">
        <v>3</v>
      </c>
      <c r="AK261" s="1">
        <v>10</v>
      </c>
      <c r="AL261" s="4" t="s">
        <v>400</v>
      </c>
    </row>
    <row r="262" spans="26:38" ht="12.75">
      <c r="Z262" s="3"/>
      <c r="AA262" s="3"/>
      <c r="AB262" s="9" t="s">
        <v>77</v>
      </c>
      <c r="AC262" s="39" t="s">
        <v>605</v>
      </c>
      <c r="AD262" s="3"/>
      <c r="AE262" s="51" t="s">
        <v>124</v>
      </c>
      <c r="AF262" s="1" t="s">
        <v>597</v>
      </c>
      <c r="AG262" s="5">
        <v>160000</v>
      </c>
      <c r="AH262" s="3">
        <v>9</v>
      </c>
      <c r="AI262" s="3">
        <v>2</v>
      </c>
      <c r="AJ262" s="3">
        <v>4</v>
      </c>
      <c r="AK262" s="1">
        <v>7</v>
      </c>
      <c r="AL262" s="4" t="s">
        <v>439</v>
      </c>
    </row>
    <row r="263" spans="26:41" ht="12.75">
      <c r="Z263" s="3"/>
      <c r="AA263" s="3"/>
      <c r="AB263" s="9" t="s">
        <v>77</v>
      </c>
      <c r="AC263" s="39" t="s">
        <v>202</v>
      </c>
      <c r="AD263" s="3"/>
      <c r="AE263" s="51" t="s">
        <v>101</v>
      </c>
      <c r="AF263" s="1" t="s">
        <v>228</v>
      </c>
      <c r="AG263" s="1">
        <v>30000</v>
      </c>
      <c r="AH263" s="1">
        <v>5</v>
      </c>
      <c r="AI263" s="1">
        <v>3</v>
      </c>
      <c r="AJ263" s="1">
        <v>2</v>
      </c>
      <c r="AK263" s="1">
        <v>7</v>
      </c>
      <c r="AL263" s="1" t="s">
        <v>229</v>
      </c>
      <c r="AM263" s="1" t="s">
        <v>61</v>
      </c>
      <c r="AN263" s="1" t="s">
        <v>62</v>
      </c>
      <c r="AO263" s="1"/>
    </row>
    <row r="264" spans="26:41" ht="12.75">
      <c r="Z264" s="3"/>
      <c r="AA264" s="3"/>
      <c r="AB264" s="9" t="s">
        <v>77</v>
      </c>
      <c r="AC264" s="39" t="s">
        <v>204</v>
      </c>
      <c r="AD264" s="3"/>
      <c r="AE264" s="51" t="s">
        <v>101</v>
      </c>
      <c r="AF264" s="1" t="s">
        <v>255</v>
      </c>
      <c r="AG264" s="1">
        <v>40000</v>
      </c>
      <c r="AH264" s="1">
        <v>4</v>
      </c>
      <c r="AI264" s="1">
        <v>3</v>
      </c>
      <c r="AJ264" s="1">
        <v>2</v>
      </c>
      <c r="AK264" s="1">
        <v>8</v>
      </c>
      <c r="AL264" s="1" t="s">
        <v>229</v>
      </c>
      <c r="AM264" s="1" t="s">
        <v>61</v>
      </c>
      <c r="AN264" s="1" t="s">
        <v>62</v>
      </c>
      <c r="AO264" s="1"/>
    </row>
    <row r="265" spans="26:41" ht="12.75">
      <c r="Z265" s="3"/>
      <c r="AA265" s="3"/>
      <c r="AB265" s="9" t="s">
        <v>77</v>
      </c>
      <c r="AC265" s="39" t="s">
        <v>391</v>
      </c>
      <c r="AD265" s="3"/>
      <c r="AE265" s="51" t="s">
        <v>101</v>
      </c>
      <c r="AF265" s="1" t="s">
        <v>256</v>
      </c>
      <c r="AG265" s="1">
        <v>70000</v>
      </c>
      <c r="AH265" s="1">
        <v>7</v>
      </c>
      <c r="AI265" s="1">
        <v>3</v>
      </c>
      <c r="AJ265" s="1">
        <v>3</v>
      </c>
      <c r="AK265" s="1">
        <v>7</v>
      </c>
      <c r="AL265" s="1" t="s">
        <v>346</v>
      </c>
      <c r="AM265" s="1" t="s">
        <v>73</v>
      </c>
      <c r="AN265" s="1" t="s">
        <v>74</v>
      </c>
      <c r="AO265" s="1"/>
    </row>
    <row r="266" spans="26:41" ht="12.75">
      <c r="Z266" s="3"/>
      <c r="AA266" s="3"/>
      <c r="AB266" s="9" t="s">
        <v>77</v>
      </c>
      <c r="AC266" s="39" t="s">
        <v>206</v>
      </c>
      <c r="AD266" s="3"/>
      <c r="AE266" s="51" t="s">
        <v>101</v>
      </c>
      <c r="AF266" s="1" t="s">
        <v>257</v>
      </c>
      <c r="AG266" s="1">
        <v>90000</v>
      </c>
      <c r="AH266" s="1">
        <v>6</v>
      </c>
      <c r="AI266" s="1">
        <v>3</v>
      </c>
      <c r="AJ266" s="1">
        <v>3</v>
      </c>
      <c r="AK266" s="1">
        <v>8</v>
      </c>
      <c r="AL266" s="1" t="s">
        <v>232</v>
      </c>
      <c r="AM266" s="1" t="s">
        <v>77</v>
      </c>
      <c r="AN266" s="1" t="s">
        <v>65</v>
      </c>
      <c r="AO266" s="1"/>
    </row>
    <row r="267" spans="26:41" ht="12.75">
      <c r="Z267" s="3"/>
      <c r="AA267" s="3"/>
      <c r="AB267" s="9" t="s">
        <v>77</v>
      </c>
      <c r="AC267" s="39" t="s">
        <v>438</v>
      </c>
      <c r="AD267" s="3"/>
      <c r="AE267" s="51" t="s">
        <v>101</v>
      </c>
      <c r="AF267" s="1" t="s">
        <v>233</v>
      </c>
      <c r="AG267" s="1">
        <v>110000</v>
      </c>
      <c r="AH267" s="1">
        <v>3</v>
      </c>
      <c r="AI267" s="1">
        <v>5</v>
      </c>
      <c r="AJ267" s="1">
        <v>1</v>
      </c>
      <c r="AK267" s="1">
        <v>9</v>
      </c>
      <c r="AL267" s="1" t="s">
        <v>234</v>
      </c>
      <c r="AM267" s="1" t="s">
        <v>115</v>
      </c>
      <c r="AN267" s="1" t="s">
        <v>87</v>
      </c>
      <c r="AO267" s="1"/>
    </row>
    <row r="268" spans="26:41" ht="12.75">
      <c r="Z268" s="3"/>
      <c r="AA268" s="3"/>
      <c r="AB268" s="9" t="s">
        <v>77</v>
      </c>
      <c r="AC268" s="39" t="s">
        <v>209</v>
      </c>
      <c r="AD268" s="3"/>
      <c r="AE268" s="51" t="s">
        <v>101</v>
      </c>
      <c r="AF268" s="1" t="s">
        <v>321</v>
      </c>
      <c r="AG268" s="1">
        <v>30000</v>
      </c>
      <c r="AH268" s="1">
        <v>5</v>
      </c>
      <c r="AI268" s="1">
        <v>3</v>
      </c>
      <c r="AJ268" s="1">
        <v>2</v>
      </c>
      <c r="AK268" s="1">
        <v>7</v>
      </c>
      <c r="AL268" s="1" t="s">
        <v>236</v>
      </c>
      <c r="AM268" s="1" t="s">
        <v>61</v>
      </c>
      <c r="AN268" s="1" t="s">
        <v>62</v>
      </c>
      <c r="AO268" s="1"/>
    </row>
    <row r="269" spans="26:41" ht="12.75">
      <c r="Z269" s="3"/>
      <c r="AA269" s="3"/>
      <c r="AB269" s="9" t="s">
        <v>77</v>
      </c>
      <c r="AC269" s="39" t="s">
        <v>211</v>
      </c>
      <c r="AD269" s="3"/>
      <c r="AE269" s="51" t="s">
        <v>101</v>
      </c>
      <c r="AF269" s="1" t="s">
        <v>322</v>
      </c>
      <c r="AG269" s="1">
        <v>40000</v>
      </c>
      <c r="AH269" s="1">
        <v>4</v>
      </c>
      <c r="AI269" s="1">
        <v>3</v>
      </c>
      <c r="AJ269" s="1">
        <v>2</v>
      </c>
      <c r="AK269" s="1">
        <v>8</v>
      </c>
      <c r="AL269" s="1" t="s">
        <v>236</v>
      </c>
      <c r="AM269" s="1" t="s">
        <v>61</v>
      </c>
      <c r="AN269" s="1" t="s">
        <v>62</v>
      </c>
      <c r="AO269" s="1"/>
    </row>
    <row r="270" spans="26:41" ht="12.75">
      <c r="Z270" s="3"/>
      <c r="AA270" s="3"/>
      <c r="AB270" s="9" t="s">
        <v>77</v>
      </c>
      <c r="AC270" s="39" t="s">
        <v>213</v>
      </c>
      <c r="AD270" s="3"/>
      <c r="AE270" s="51" t="s">
        <v>101</v>
      </c>
      <c r="AF270" s="1" t="s">
        <v>262</v>
      </c>
      <c r="AG270" s="1">
        <v>100000</v>
      </c>
      <c r="AH270" s="1">
        <v>7</v>
      </c>
      <c r="AI270" s="1">
        <v>3</v>
      </c>
      <c r="AJ270" s="1">
        <v>3</v>
      </c>
      <c r="AK270" s="1">
        <v>7</v>
      </c>
      <c r="AL270" s="1" t="s">
        <v>357</v>
      </c>
      <c r="AM270" s="1"/>
      <c r="AN270" s="1"/>
      <c r="AO270" s="1"/>
    </row>
    <row r="271" spans="26:41" ht="12.75">
      <c r="Z271" s="3"/>
      <c r="AA271" s="3"/>
      <c r="AB271" s="9" t="s">
        <v>77</v>
      </c>
      <c r="AC271" s="39" t="s">
        <v>433</v>
      </c>
      <c r="AD271" s="3"/>
      <c r="AE271" s="51" t="s">
        <v>101</v>
      </c>
      <c r="AF271" s="1" t="s">
        <v>239</v>
      </c>
      <c r="AG271" s="1">
        <v>140000</v>
      </c>
      <c r="AH271" s="1">
        <v>3</v>
      </c>
      <c r="AI271" s="1">
        <v>5</v>
      </c>
      <c r="AJ271" s="1">
        <v>1</v>
      </c>
      <c r="AK271" s="1">
        <v>9</v>
      </c>
      <c r="AL271" s="1" t="s">
        <v>240</v>
      </c>
      <c r="AM271" s="1"/>
      <c r="AN271" s="1"/>
      <c r="AO271" s="1"/>
    </row>
    <row r="272" spans="26:41" ht="12.75">
      <c r="Z272" s="3"/>
      <c r="AA272" s="3"/>
      <c r="AB272" s="9" t="s">
        <v>77</v>
      </c>
      <c r="AC272" s="39" t="s">
        <v>350</v>
      </c>
      <c r="AD272" s="3"/>
      <c r="AE272" s="51" t="s">
        <v>101</v>
      </c>
      <c r="AF272" s="1" t="s">
        <v>241</v>
      </c>
      <c r="AG272" s="1">
        <v>60000</v>
      </c>
      <c r="AH272" s="1">
        <v>5</v>
      </c>
      <c r="AI272" s="1">
        <v>3</v>
      </c>
      <c r="AJ272" s="1">
        <v>2</v>
      </c>
      <c r="AK272" s="1">
        <v>7</v>
      </c>
      <c r="AL272" s="1" t="s">
        <v>236</v>
      </c>
      <c r="AM272" s="1"/>
      <c r="AN272" s="1"/>
      <c r="AO272" s="1"/>
    </row>
    <row r="273" spans="26:41" ht="12.75">
      <c r="Z273" s="3"/>
      <c r="AA273" s="3"/>
      <c r="AB273" s="9" t="s">
        <v>77</v>
      </c>
      <c r="AC273" s="39" t="s">
        <v>431</v>
      </c>
      <c r="AD273" s="3"/>
      <c r="AE273" s="51" t="s">
        <v>101</v>
      </c>
      <c r="AF273" s="1" t="s">
        <v>264</v>
      </c>
      <c r="AG273" s="1">
        <v>120000</v>
      </c>
      <c r="AH273" s="1">
        <v>6</v>
      </c>
      <c r="AI273" s="1">
        <v>3</v>
      </c>
      <c r="AJ273" s="1">
        <v>3</v>
      </c>
      <c r="AK273" s="1">
        <v>8</v>
      </c>
      <c r="AL273" s="1" t="s">
        <v>238</v>
      </c>
      <c r="AM273" s="1"/>
      <c r="AN273" s="1"/>
      <c r="AO273" s="1"/>
    </row>
    <row r="274" spans="26:41" ht="12.75">
      <c r="Z274" s="3"/>
      <c r="AA274" s="3"/>
      <c r="AB274" s="9" t="s">
        <v>77</v>
      </c>
      <c r="AC274" s="39" t="s">
        <v>432</v>
      </c>
      <c r="AD274" s="3"/>
      <c r="AE274" s="51" t="s">
        <v>101</v>
      </c>
      <c r="AF274" s="1" t="s">
        <v>265</v>
      </c>
      <c r="AG274" s="1">
        <v>70000</v>
      </c>
      <c r="AH274" s="1">
        <v>4</v>
      </c>
      <c r="AI274" s="1">
        <v>3</v>
      </c>
      <c r="AJ274" s="1">
        <v>2</v>
      </c>
      <c r="AK274" s="1">
        <v>8</v>
      </c>
      <c r="AL274" s="1" t="s">
        <v>236</v>
      </c>
      <c r="AM274" s="1"/>
      <c r="AN274" s="1"/>
      <c r="AO274" s="1"/>
    </row>
    <row r="275" spans="26:38" ht="12.75">
      <c r="Z275" s="3"/>
      <c r="AA275" s="3"/>
      <c r="AB275" s="9" t="s">
        <v>77</v>
      </c>
      <c r="AC275" s="39" t="s">
        <v>174</v>
      </c>
      <c r="AD275" s="3"/>
      <c r="AE275" s="51" t="s">
        <v>101</v>
      </c>
      <c r="AF275" s="1" t="s">
        <v>243</v>
      </c>
      <c r="AG275" s="2">
        <v>90000</v>
      </c>
      <c r="AH275" s="3">
        <v>6</v>
      </c>
      <c r="AI275" s="3">
        <v>3</v>
      </c>
      <c r="AJ275" s="3">
        <v>2</v>
      </c>
      <c r="AK275" s="1">
        <v>7</v>
      </c>
      <c r="AL275" s="4" t="s">
        <v>367</v>
      </c>
    </row>
    <row r="276" spans="26:38" ht="12.75">
      <c r="Z276" s="3"/>
      <c r="AA276" s="3"/>
      <c r="AB276" s="9" t="s">
        <v>77</v>
      </c>
      <c r="AC276" s="39" t="s">
        <v>176</v>
      </c>
      <c r="AD276" s="3"/>
      <c r="AE276" s="51" t="s">
        <v>101</v>
      </c>
      <c r="AF276" s="1" t="s">
        <v>244</v>
      </c>
      <c r="AG276" s="5">
        <v>350000</v>
      </c>
      <c r="AH276" s="3">
        <v>5</v>
      </c>
      <c r="AI276" s="3">
        <v>6</v>
      </c>
      <c r="AJ276" s="3">
        <v>1</v>
      </c>
      <c r="AK276" s="1">
        <v>9</v>
      </c>
      <c r="AL276" s="4" t="s">
        <v>434</v>
      </c>
    </row>
    <row r="277" spans="26:38" ht="12.75">
      <c r="Z277" s="3"/>
      <c r="AA277" s="3"/>
      <c r="AB277" s="9" t="s">
        <v>77</v>
      </c>
      <c r="AC277" s="39" t="s">
        <v>178</v>
      </c>
      <c r="AD277" s="3"/>
      <c r="AE277" s="51" t="s">
        <v>101</v>
      </c>
      <c r="AF277" s="6" t="s">
        <v>245</v>
      </c>
      <c r="AG277" s="5">
        <v>220000</v>
      </c>
      <c r="AH277" s="3">
        <v>6</v>
      </c>
      <c r="AI277" s="3">
        <v>4</v>
      </c>
      <c r="AJ277" s="3">
        <v>2</v>
      </c>
      <c r="AK277" s="1">
        <v>8</v>
      </c>
      <c r="AL277" s="4" t="s">
        <v>354</v>
      </c>
    </row>
    <row r="278" spans="26:38" ht="12.75">
      <c r="Z278" s="3"/>
      <c r="AA278" s="3"/>
      <c r="AB278" s="9" t="s">
        <v>77</v>
      </c>
      <c r="AC278" s="39" t="s">
        <v>181</v>
      </c>
      <c r="AD278" s="3"/>
      <c r="AE278" s="51" t="s">
        <v>101</v>
      </c>
      <c r="AF278" s="1" t="s">
        <v>266</v>
      </c>
      <c r="AG278" s="2">
        <v>390000</v>
      </c>
      <c r="AH278" s="3">
        <v>6</v>
      </c>
      <c r="AI278" s="3">
        <v>5</v>
      </c>
      <c r="AJ278" s="3">
        <v>4</v>
      </c>
      <c r="AK278" s="1">
        <v>9</v>
      </c>
      <c r="AL278" s="4" t="s">
        <v>358</v>
      </c>
    </row>
    <row r="279" spans="26:41" ht="12.75">
      <c r="Z279" s="3"/>
      <c r="AA279" s="3"/>
      <c r="AB279" s="9" t="s">
        <v>77</v>
      </c>
      <c r="AC279" s="39" t="s">
        <v>441</v>
      </c>
      <c r="AD279" s="3"/>
      <c r="AE279" s="51" t="s">
        <v>127</v>
      </c>
      <c r="AF279" s="1" t="s">
        <v>323</v>
      </c>
      <c r="AG279" s="1">
        <v>40000</v>
      </c>
      <c r="AH279" s="1">
        <v>6</v>
      </c>
      <c r="AI279" s="1">
        <v>3</v>
      </c>
      <c r="AJ279" s="1">
        <v>3</v>
      </c>
      <c r="AK279" s="1">
        <v>7</v>
      </c>
      <c r="AL279" s="1"/>
      <c r="AM279" s="1" t="s">
        <v>61</v>
      </c>
      <c r="AN279" s="1" t="s">
        <v>62</v>
      </c>
      <c r="AO279" s="1"/>
    </row>
    <row r="280" spans="26:41" ht="12.75">
      <c r="Z280" s="3"/>
      <c r="AA280" s="3"/>
      <c r="AB280" s="9" t="s">
        <v>77</v>
      </c>
      <c r="AC280" s="39" t="s">
        <v>183</v>
      </c>
      <c r="AD280" s="3"/>
      <c r="AE280" s="51" t="s">
        <v>127</v>
      </c>
      <c r="AF280" s="1" t="s">
        <v>127</v>
      </c>
      <c r="AG280" s="1">
        <v>110000</v>
      </c>
      <c r="AH280" s="1">
        <v>6</v>
      </c>
      <c r="AI280" s="1">
        <v>4</v>
      </c>
      <c r="AJ280" s="1">
        <v>4</v>
      </c>
      <c r="AK280" s="1">
        <v>8</v>
      </c>
      <c r="AL280" s="1" t="s">
        <v>324</v>
      </c>
      <c r="AM280" s="1" t="s">
        <v>325</v>
      </c>
      <c r="AN280" s="1" t="s">
        <v>112</v>
      </c>
      <c r="AO280" s="1"/>
    </row>
    <row r="281" spans="26:41" ht="12.75">
      <c r="Z281" s="3"/>
      <c r="AA281" s="3"/>
      <c r="AB281" s="9" t="s">
        <v>77</v>
      </c>
      <c r="AC281" s="3" t="s">
        <v>184</v>
      </c>
      <c r="AD281" s="3"/>
      <c r="AE281" s="51" t="s">
        <v>127</v>
      </c>
      <c r="AF281" s="1" t="s">
        <v>326</v>
      </c>
      <c r="AG281" s="1">
        <v>40000</v>
      </c>
      <c r="AH281" s="1">
        <v>6</v>
      </c>
      <c r="AI281" s="1">
        <v>3</v>
      </c>
      <c r="AJ281" s="1">
        <v>3</v>
      </c>
      <c r="AK281" s="1">
        <v>7</v>
      </c>
      <c r="AL281" s="1" t="s">
        <v>120</v>
      </c>
      <c r="AM281" s="1" t="s">
        <v>61</v>
      </c>
      <c r="AN281" s="1" t="s">
        <v>62</v>
      </c>
      <c r="AO281" s="1"/>
    </row>
    <row r="282" spans="26:41" ht="12.75">
      <c r="Z282" s="3"/>
      <c r="AA282" s="3"/>
      <c r="AB282" s="9" t="s">
        <v>104</v>
      </c>
      <c r="AC282" s="39" t="s">
        <v>148</v>
      </c>
      <c r="AD282" s="3"/>
      <c r="AE282" s="51" t="s">
        <v>127</v>
      </c>
      <c r="AF282" s="1" t="s">
        <v>327</v>
      </c>
      <c r="AG282" s="1">
        <v>70000</v>
      </c>
      <c r="AH282" s="1">
        <v>6</v>
      </c>
      <c r="AI282" s="1">
        <v>3</v>
      </c>
      <c r="AJ282" s="1">
        <v>3</v>
      </c>
      <c r="AK282" s="1">
        <v>7</v>
      </c>
      <c r="AL282" s="1" t="s">
        <v>120</v>
      </c>
      <c r="AM282" s="1"/>
      <c r="AN282" s="1"/>
      <c r="AO282" s="1"/>
    </row>
    <row r="283" spans="26:41" ht="12.75">
      <c r="Z283" s="3"/>
      <c r="AA283" s="3"/>
      <c r="AB283" s="9" t="s">
        <v>104</v>
      </c>
      <c r="AC283" s="39" t="s">
        <v>617</v>
      </c>
      <c r="AD283" s="3"/>
      <c r="AE283" s="51" t="s">
        <v>127</v>
      </c>
      <c r="AF283" s="1" t="s">
        <v>328</v>
      </c>
      <c r="AG283" s="1">
        <v>140000</v>
      </c>
      <c r="AH283" s="1">
        <v>6</v>
      </c>
      <c r="AI283" s="1">
        <v>4</v>
      </c>
      <c r="AJ283" s="1">
        <v>4</v>
      </c>
      <c r="AK283" s="1">
        <v>8</v>
      </c>
      <c r="AL283" s="1" t="s">
        <v>329</v>
      </c>
      <c r="AM283" s="1"/>
      <c r="AN283" s="1"/>
      <c r="AO283" s="1"/>
    </row>
    <row r="284" spans="26:38" ht="12.75">
      <c r="Z284" s="3"/>
      <c r="AA284" s="3"/>
      <c r="AB284" s="9" t="s">
        <v>104</v>
      </c>
      <c r="AC284" s="39" t="s">
        <v>451</v>
      </c>
      <c r="AD284" s="3"/>
      <c r="AE284" s="51" t="s">
        <v>127</v>
      </c>
      <c r="AF284" s="1" t="s">
        <v>266</v>
      </c>
      <c r="AG284" s="2">
        <v>390000</v>
      </c>
      <c r="AH284" s="3">
        <v>6</v>
      </c>
      <c r="AI284" s="3">
        <v>5</v>
      </c>
      <c r="AJ284" s="3">
        <v>4</v>
      </c>
      <c r="AK284" s="1">
        <v>9</v>
      </c>
      <c r="AL284" s="4" t="s">
        <v>358</v>
      </c>
    </row>
    <row r="285" spans="26:38" ht="12.75">
      <c r="Z285" s="3"/>
      <c r="AA285" s="3"/>
      <c r="AB285" s="9" t="s">
        <v>104</v>
      </c>
      <c r="AC285" s="39" t="s">
        <v>201</v>
      </c>
      <c r="AD285" s="3"/>
      <c r="AE285" s="51" t="s">
        <v>127</v>
      </c>
      <c r="AF285" s="1" t="s">
        <v>96</v>
      </c>
      <c r="AG285" s="2">
        <v>80000</v>
      </c>
      <c r="AH285" s="3">
        <v>6</v>
      </c>
      <c r="AI285" s="3">
        <v>3</v>
      </c>
      <c r="AJ285" s="3">
        <v>3</v>
      </c>
      <c r="AK285" s="1">
        <v>8</v>
      </c>
      <c r="AL285" s="4" t="s">
        <v>440</v>
      </c>
    </row>
    <row r="286" spans="26:38" ht="12.75">
      <c r="Z286" s="3"/>
      <c r="AA286" s="3"/>
      <c r="AB286" s="9" t="s">
        <v>104</v>
      </c>
      <c r="AC286" s="39" t="s">
        <v>605</v>
      </c>
      <c r="AD286" s="3"/>
      <c r="AE286" s="51" t="s">
        <v>127</v>
      </c>
      <c r="AF286" s="1" t="s">
        <v>267</v>
      </c>
      <c r="AG286" s="7">
        <v>240000</v>
      </c>
      <c r="AH286" s="3">
        <v>8</v>
      </c>
      <c r="AI286" s="3">
        <v>4</v>
      </c>
      <c r="AJ286" s="3">
        <v>3</v>
      </c>
      <c r="AK286" s="1">
        <v>8</v>
      </c>
      <c r="AL286" s="4" t="s">
        <v>608</v>
      </c>
    </row>
    <row r="287" spans="26:41" ht="12.75">
      <c r="Z287" s="3"/>
      <c r="AA287" s="3"/>
      <c r="AB287" s="9" t="s">
        <v>104</v>
      </c>
      <c r="AC287" s="39" t="s">
        <v>202</v>
      </c>
      <c r="AD287" s="3"/>
      <c r="AE287" s="51" t="s">
        <v>544</v>
      </c>
      <c r="AF287" s="1" t="s">
        <v>580</v>
      </c>
      <c r="AG287" s="1">
        <v>70000</v>
      </c>
      <c r="AH287" s="1">
        <v>7</v>
      </c>
      <c r="AI287" s="1">
        <v>3</v>
      </c>
      <c r="AJ287" s="1">
        <v>4</v>
      </c>
      <c r="AK287" s="1">
        <v>7</v>
      </c>
      <c r="AL287" s="1"/>
      <c r="AM287" s="1" t="s">
        <v>73</v>
      </c>
      <c r="AN287" s="1" t="s">
        <v>74</v>
      </c>
      <c r="AO287" s="1"/>
    </row>
    <row r="288" spans="26:41" ht="12.75">
      <c r="Z288" s="3"/>
      <c r="AA288" s="3"/>
      <c r="AB288" s="9" t="s">
        <v>104</v>
      </c>
      <c r="AC288" s="39" t="s">
        <v>204</v>
      </c>
      <c r="AD288" s="3"/>
      <c r="AE288" s="51" t="s">
        <v>544</v>
      </c>
      <c r="AF288" s="1" t="s">
        <v>582</v>
      </c>
      <c r="AG288" s="1">
        <v>90000</v>
      </c>
      <c r="AH288" s="1">
        <v>9</v>
      </c>
      <c r="AI288" s="1">
        <v>2</v>
      </c>
      <c r="AJ288" s="1">
        <v>4</v>
      </c>
      <c r="AK288" s="1">
        <v>7</v>
      </c>
      <c r="AL288" s="1" t="s">
        <v>428</v>
      </c>
      <c r="AM288" s="1" t="s">
        <v>73</v>
      </c>
      <c r="AN288" s="1" t="s">
        <v>74</v>
      </c>
      <c r="AO288" s="1"/>
    </row>
    <row r="289" spans="26:41" ht="12.75">
      <c r="Z289" s="3"/>
      <c r="AA289" s="3"/>
      <c r="AB289" s="9" t="s">
        <v>104</v>
      </c>
      <c r="AC289" s="39" t="s">
        <v>391</v>
      </c>
      <c r="AD289" s="3"/>
      <c r="AE289" s="51" t="s">
        <v>544</v>
      </c>
      <c r="AF289" s="1" t="s">
        <v>584</v>
      </c>
      <c r="AG289" s="1">
        <v>90000</v>
      </c>
      <c r="AH289" s="1">
        <v>7</v>
      </c>
      <c r="AI289" s="3">
        <v>3</v>
      </c>
      <c r="AJ289" s="1">
        <v>4</v>
      </c>
      <c r="AK289" s="1">
        <v>7</v>
      </c>
      <c r="AL289" s="1" t="s">
        <v>19</v>
      </c>
      <c r="AM289" s="1" t="s">
        <v>87</v>
      </c>
      <c r="AN289" s="1" t="s">
        <v>115</v>
      </c>
      <c r="AO289" s="1"/>
    </row>
    <row r="290" spans="26:41" ht="12.75">
      <c r="Z290" s="3"/>
      <c r="AA290" s="3"/>
      <c r="AB290" s="9" t="s">
        <v>104</v>
      </c>
      <c r="AC290" s="39" t="s">
        <v>206</v>
      </c>
      <c r="AD290" s="3"/>
      <c r="AE290" s="51" t="s">
        <v>544</v>
      </c>
      <c r="AF290" s="1" t="s">
        <v>330</v>
      </c>
      <c r="AG290" s="1">
        <v>120000</v>
      </c>
      <c r="AH290" s="1">
        <v>8</v>
      </c>
      <c r="AI290" s="1">
        <v>3</v>
      </c>
      <c r="AJ290" s="1">
        <v>4</v>
      </c>
      <c r="AK290" s="1">
        <v>7</v>
      </c>
      <c r="AL290" s="1" t="s">
        <v>362</v>
      </c>
      <c r="AM290" s="1" t="s">
        <v>73</v>
      </c>
      <c r="AN290" s="1" t="s">
        <v>74</v>
      </c>
      <c r="AO290" s="1"/>
    </row>
    <row r="291" spans="26:41" ht="12.75">
      <c r="Z291" s="3"/>
      <c r="AA291" s="3"/>
      <c r="AB291" s="9" t="s">
        <v>104</v>
      </c>
      <c r="AC291" s="39" t="s">
        <v>438</v>
      </c>
      <c r="AD291" s="3"/>
      <c r="AE291" s="51" t="s">
        <v>544</v>
      </c>
      <c r="AF291" s="1" t="s">
        <v>205</v>
      </c>
      <c r="AG291" s="1">
        <v>120000</v>
      </c>
      <c r="AH291" s="1">
        <v>2</v>
      </c>
      <c r="AI291" s="1">
        <v>6</v>
      </c>
      <c r="AJ291" s="1">
        <v>1</v>
      </c>
      <c r="AK291" s="1">
        <v>10</v>
      </c>
      <c r="AL291" s="1" t="s">
        <v>442</v>
      </c>
      <c r="AM291" s="1" t="s">
        <v>115</v>
      </c>
      <c r="AN291" s="1" t="s">
        <v>87</v>
      </c>
      <c r="AO291" s="1"/>
    </row>
    <row r="292" spans="26:41" ht="12.75">
      <c r="Z292" s="3"/>
      <c r="AA292" s="3"/>
      <c r="AB292" s="9" t="s">
        <v>104</v>
      </c>
      <c r="AC292" s="39" t="s">
        <v>209</v>
      </c>
      <c r="AD292" s="3"/>
      <c r="AE292" s="51" t="s">
        <v>544</v>
      </c>
      <c r="AF292" s="1" t="s">
        <v>592</v>
      </c>
      <c r="AG292" s="1">
        <v>70000</v>
      </c>
      <c r="AH292" s="1">
        <v>7</v>
      </c>
      <c r="AI292" s="1">
        <v>3</v>
      </c>
      <c r="AJ292" s="1">
        <v>4</v>
      </c>
      <c r="AK292" s="1">
        <v>7</v>
      </c>
      <c r="AL292" s="1" t="s">
        <v>120</v>
      </c>
      <c r="AM292" s="1" t="s">
        <v>73</v>
      </c>
      <c r="AN292" s="1" t="s">
        <v>74</v>
      </c>
      <c r="AO292" s="1"/>
    </row>
    <row r="293" spans="26:38" ht="12.75">
      <c r="Z293" s="3"/>
      <c r="AA293" s="3"/>
      <c r="AB293" s="9" t="s">
        <v>104</v>
      </c>
      <c r="AC293" s="39" t="s">
        <v>211</v>
      </c>
      <c r="AD293" s="3"/>
      <c r="AE293" s="51" t="s">
        <v>544</v>
      </c>
      <c r="AF293" s="1" t="s">
        <v>593</v>
      </c>
      <c r="AG293" s="1">
        <v>120000</v>
      </c>
      <c r="AH293" s="1">
        <v>9</v>
      </c>
      <c r="AI293" s="1">
        <v>2</v>
      </c>
      <c r="AJ293" s="1">
        <v>4</v>
      </c>
      <c r="AK293" s="1">
        <v>7</v>
      </c>
      <c r="AL293" s="1" t="s">
        <v>429</v>
      </c>
    </row>
    <row r="294" spans="26:38" ht="12.75">
      <c r="Z294" s="3"/>
      <c r="AA294" s="3"/>
      <c r="AB294" s="9" t="s">
        <v>104</v>
      </c>
      <c r="AC294" s="39" t="s">
        <v>213</v>
      </c>
      <c r="AD294" s="3"/>
      <c r="AE294" s="51" t="s">
        <v>544</v>
      </c>
      <c r="AF294" s="1" t="s">
        <v>594</v>
      </c>
      <c r="AG294" s="1">
        <v>100000</v>
      </c>
      <c r="AH294" s="1">
        <v>7</v>
      </c>
      <c r="AI294" s="1">
        <v>3</v>
      </c>
      <c r="AJ294" s="1">
        <v>4</v>
      </c>
      <c r="AK294" s="1">
        <v>7</v>
      </c>
      <c r="AL294" s="1" t="s">
        <v>120</v>
      </c>
    </row>
    <row r="295" spans="26:38" ht="12.75">
      <c r="Z295" s="3"/>
      <c r="AA295" s="3"/>
      <c r="AB295" s="9" t="s">
        <v>104</v>
      </c>
      <c r="AC295" s="39" t="s">
        <v>433</v>
      </c>
      <c r="AD295" s="3"/>
      <c r="AE295" s="51" t="s">
        <v>544</v>
      </c>
      <c r="AF295" s="1" t="s">
        <v>595</v>
      </c>
      <c r="AG295" s="1">
        <v>120000</v>
      </c>
      <c r="AH295" s="1">
        <v>7</v>
      </c>
      <c r="AI295" s="3">
        <v>3</v>
      </c>
      <c r="AJ295" s="1">
        <v>4</v>
      </c>
      <c r="AK295" s="1">
        <v>7</v>
      </c>
      <c r="AL295" s="1" t="s">
        <v>390</v>
      </c>
    </row>
    <row r="296" spans="26:38" ht="12.75">
      <c r="Z296" s="3"/>
      <c r="AA296" s="3"/>
      <c r="AB296" s="9" t="s">
        <v>104</v>
      </c>
      <c r="AC296" s="39" t="s">
        <v>350</v>
      </c>
      <c r="AD296" s="3"/>
      <c r="AE296" s="51" t="s">
        <v>544</v>
      </c>
      <c r="AF296" s="1" t="s">
        <v>210</v>
      </c>
      <c r="AG296" s="1">
        <v>150000</v>
      </c>
      <c r="AH296" s="1">
        <v>2</v>
      </c>
      <c r="AI296" s="1">
        <v>6</v>
      </c>
      <c r="AJ296" s="1">
        <v>1</v>
      </c>
      <c r="AK296" s="1">
        <v>10</v>
      </c>
      <c r="AL296" s="1" t="s">
        <v>442</v>
      </c>
    </row>
    <row r="297" spans="26:38" ht="12.75">
      <c r="Z297" s="3"/>
      <c r="AA297" s="3"/>
      <c r="AB297" s="9" t="s">
        <v>104</v>
      </c>
      <c r="AC297" s="39" t="s">
        <v>431</v>
      </c>
      <c r="AD297" s="3"/>
      <c r="AE297" s="51" t="s">
        <v>544</v>
      </c>
      <c r="AF297" s="1" t="s">
        <v>331</v>
      </c>
      <c r="AG297" s="1">
        <v>150000</v>
      </c>
      <c r="AH297" s="1">
        <v>8</v>
      </c>
      <c r="AI297" s="1">
        <v>3</v>
      </c>
      <c r="AJ297" s="1">
        <v>4</v>
      </c>
      <c r="AK297" s="1">
        <v>7</v>
      </c>
      <c r="AL297" s="1" t="s">
        <v>363</v>
      </c>
    </row>
    <row r="298" spans="26:38" ht="12.75">
      <c r="Z298" s="3"/>
      <c r="AA298" s="3"/>
      <c r="AB298" s="9" t="s">
        <v>104</v>
      </c>
      <c r="AC298" s="39" t="s">
        <v>432</v>
      </c>
      <c r="AD298" s="3"/>
      <c r="AE298" s="51" t="s">
        <v>544</v>
      </c>
      <c r="AF298" s="1" t="s">
        <v>155</v>
      </c>
      <c r="AG298" s="2">
        <v>170000</v>
      </c>
      <c r="AH298" s="3">
        <v>8</v>
      </c>
      <c r="AI298" s="3">
        <v>3</v>
      </c>
      <c r="AJ298" s="3">
        <v>4</v>
      </c>
      <c r="AK298" s="1">
        <v>7</v>
      </c>
      <c r="AL298" s="4" t="s">
        <v>424</v>
      </c>
    </row>
    <row r="299" spans="26:38" ht="12.75">
      <c r="Z299" s="3"/>
      <c r="AA299" s="3"/>
      <c r="AB299" s="9" t="s">
        <v>104</v>
      </c>
      <c r="AC299" s="39" t="s">
        <v>174</v>
      </c>
      <c r="AD299" s="3"/>
      <c r="AE299" s="51" t="s">
        <v>544</v>
      </c>
      <c r="AF299" s="1" t="s">
        <v>185</v>
      </c>
      <c r="AG299" s="5">
        <v>230000</v>
      </c>
      <c r="AH299" s="3">
        <v>8</v>
      </c>
      <c r="AI299" s="3">
        <v>3</v>
      </c>
      <c r="AJ299" s="3">
        <v>5</v>
      </c>
      <c r="AK299" s="1">
        <v>7</v>
      </c>
      <c r="AL299" s="4" t="s">
        <v>361</v>
      </c>
    </row>
    <row r="300" spans="26:38" ht="12.75">
      <c r="Z300" s="3"/>
      <c r="AA300" s="3"/>
      <c r="AB300" s="9" t="s">
        <v>104</v>
      </c>
      <c r="AC300" s="39" t="s">
        <v>176</v>
      </c>
      <c r="AD300" s="3"/>
      <c r="AE300" s="51" t="s">
        <v>544</v>
      </c>
      <c r="AF300" s="1" t="s">
        <v>99</v>
      </c>
      <c r="AG300" s="5">
        <v>430000</v>
      </c>
      <c r="AH300" s="3">
        <v>6</v>
      </c>
      <c r="AI300" s="3">
        <v>6</v>
      </c>
      <c r="AJ300" s="3">
        <v>3</v>
      </c>
      <c r="AK300" s="1">
        <v>10</v>
      </c>
      <c r="AL300" s="4" t="s">
        <v>400</v>
      </c>
    </row>
    <row r="301" spans="26:38" ht="12.75">
      <c r="Z301" s="3"/>
      <c r="AA301" s="3"/>
      <c r="AB301" s="9" t="s">
        <v>104</v>
      </c>
      <c r="AC301" s="39" t="s">
        <v>178</v>
      </c>
      <c r="AD301" s="3"/>
      <c r="AG301" s="1"/>
      <c r="AH301" s="1"/>
      <c r="AI301" s="1"/>
      <c r="AJ301" s="1"/>
      <c r="AK301" s="1"/>
      <c r="AL301" s="1"/>
    </row>
    <row r="302" spans="26:38" ht="12.75">
      <c r="Z302" s="3"/>
      <c r="AA302" s="3"/>
      <c r="AB302" s="9" t="s">
        <v>104</v>
      </c>
      <c r="AC302" s="39" t="s">
        <v>181</v>
      </c>
      <c r="AD302" s="3"/>
      <c r="AG302" s="1"/>
      <c r="AH302" s="1"/>
      <c r="AI302" s="1"/>
      <c r="AJ302" s="1"/>
      <c r="AK302" s="1"/>
      <c r="AL302" s="1"/>
    </row>
    <row r="303" spans="26:38" ht="12.75">
      <c r="Z303" s="3"/>
      <c r="AA303" s="3"/>
      <c r="AB303" s="9" t="s">
        <v>104</v>
      </c>
      <c r="AC303" s="39" t="s">
        <v>441</v>
      </c>
      <c r="AD303" s="3"/>
      <c r="AG303" s="1"/>
      <c r="AH303" s="1"/>
      <c r="AI303" s="1"/>
      <c r="AJ303" s="1"/>
      <c r="AK303" s="1"/>
      <c r="AL303" s="1"/>
    </row>
    <row r="304" spans="26:38" ht="12.75">
      <c r="Z304" s="3"/>
      <c r="AA304" s="3"/>
      <c r="AB304" s="9" t="s">
        <v>104</v>
      </c>
      <c r="AC304" s="39" t="s">
        <v>183</v>
      </c>
      <c r="AD304" s="3"/>
      <c r="AG304" s="1"/>
      <c r="AH304" s="1"/>
      <c r="AI304" s="1"/>
      <c r="AJ304" s="1"/>
      <c r="AK304" s="1"/>
      <c r="AL304" s="1"/>
    </row>
    <row r="305" spans="26:38" ht="12.75">
      <c r="Z305" s="3"/>
      <c r="AA305" s="3"/>
      <c r="AB305" s="9" t="s">
        <v>104</v>
      </c>
      <c r="AC305" s="3" t="s">
        <v>184</v>
      </c>
      <c r="AD305" s="3"/>
      <c r="AG305" s="1"/>
      <c r="AH305" s="1"/>
      <c r="AI305" s="1"/>
      <c r="AJ305" s="1"/>
      <c r="AK305" s="1"/>
      <c r="AL305" s="1"/>
    </row>
    <row r="306" spans="26:38" ht="12.75">
      <c r="Z306" s="3"/>
      <c r="AA306" s="3"/>
      <c r="AB306" s="9" t="s">
        <v>104</v>
      </c>
      <c r="AC306" s="39" t="s">
        <v>408</v>
      </c>
      <c r="AD306" s="3"/>
      <c r="AE306" s="1"/>
      <c r="AG306" s="1"/>
      <c r="AH306" s="1"/>
      <c r="AI306" s="1"/>
      <c r="AJ306" s="1"/>
      <c r="AK306" s="1"/>
      <c r="AL306" s="1"/>
    </row>
    <row r="307" spans="26:38" ht="12.75">
      <c r="Z307" s="3"/>
      <c r="AA307" s="3"/>
      <c r="AB307" s="9" t="s">
        <v>104</v>
      </c>
      <c r="AC307" s="39" t="s">
        <v>409</v>
      </c>
      <c r="AD307" s="3"/>
      <c r="AE307" s="1"/>
      <c r="AG307" s="1"/>
      <c r="AH307" s="1"/>
      <c r="AI307" s="1"/>
      <c r="AJ307" s="1"/>
      <c r="AK307" s="1"/>
      <c r="AL307" s="1"/>
    </row>
    <row r="308" spans="26:38" ht="12.75">
      <c r="Z308" s="3"/>
      <c r="AA308" s="3"/>
      <c r="AB308" s="9" t="s">
        <v>104</v>
      </c>
      <c r="AC308" s="39" t="s">
        <v>410</v>
      </c>
      <c r="AD308" s="3"/>
      <c r="AE308" s="1"/>
      <c r="AG308" s="1"/>
      <c r="AH308" s="1"/>
      <c r="AI308" s="1"/>
      <c r="AJ308" s="1"/>
      <c r="AK308" s="1"/>
      <c r="AL308" s="1"/>
    </row>
    <row r="309" spans="26:38" ht="12.75">
      <c r="Z309" s="3"/>
      <c r="AA309" s="3"/>
      <c r="AB309" s="9" t="s">
        <v>104</v>
      </c>
      <c r="AC309" s="39" t="s">
        <v>414</v>
      </c>
      <c r="AD309" s="3"/>
      <c r="AE309" s="1"/>
      <c r="AF309" s="114"/>
      <c r="AG309" s="1"/>
      <c r="AH309" s="1"/>
      <c r="AI309" s="1"/>
      <c r="AJ309" s="1"/>
      <c r="AK309" s="1"/>
      <c r="AL309" s="1"/>
    </row>
    <row r="310" spans="26:38" ht="12.75">
      <c r="Z310" s="3"/>
      <c r="AA310" s="3"/>
      <c r="AB310" s="9" t="s">
        <v>104</v>
      </c>
      <c r="AC310" s="39" t="s">
        <v>150</v>
      </c>
      <c r="AD310" s="3"/>
      <c r="AE310" s="51"/>
      <c r="AF310" s="114"/>
      <c r="AG310" s="4"/>
      <c r="AH310" s="4"/>
      <c r="AI310" s="4"/>
      <c r="AJ310" s="4"/>
      <c r="AK310" s="4"/>
      <c r="AL310" s="4"/>
    </row>
    <row r="311" spans="26:38" ht="12.75">
      <c r="Z311" s="3"/>
      <c r="AA311" s="3"/>
      <c r="AB311" s="9" t="s">
        <v>104</v>
      </c>
      <c r="AC311" s="39" t="s">
        <v>342</v>
      </c>
      <c r="AD311" s="3"/>
      <c r="AE311" s="51"/>
      <c r="AF311" s="114"/>
      <c r="AG311" s="4"/>
      <c r="AH311" s="4"/>
      <c r="AI311" s="4"/>
      <c r="AJ311" s="4"/>
      <c r="AK311" s="4"/>
      <c r="AL311" s="4"/>
    </row>
    <row r="312" spans="26:38" ht="12.75">
      <c r="Z312" s="3"/>
      <c r="AA312" s="3"/>
      <c r="AB312" s="9" t="s">
        <v>104</v>
      </c>
      <c r="AC312" s="39" t="s">
        <v>418</v>
      </c>
      <c r="AD312" s="3"/>
      <c r="AE312" s="51"/>
      <c r="AF312" s="114"/>
      <c r="AG312" s="4"/>
      <c r="AH312" s="4"/>
      <c r="AI312" s="4"/>
      <c r="AJ312" s="4"/>
      <c r="AK312" s="4"/>
      <c r="AL312" s="4"/>
    </row>
    <row r="313" spans="26:38" ht="12.75">
      <c r="Z313" s="3"/>
      <c r="AA313" s="3"/>
      <c r="AB313" s="9" t="s">
        <v>104</v>
      </c>
      <c r="AC313" s="39" t="s">
        <v>153</v>
      </c>
      <c r="AD313" s="3"/>
      <c r="AE313" s="51"/>
      <c r="AF313" s="114"/>
      <c r="AG313" s="4"/>
      <c r="AH313" s="4"/>
      <c r="AI313" s="4"/>
      <c r="AJ313" s="4"/>
      <c r="AK313" s="4"/>
      <c r="AL313" s="4"/>
    </row>
    <row r="314" spans="26:38" ht="12.75">
      <c r="Z314" s="3"/>
      <c r="AA314" s="3"/>
      <c r="AB314" s="9" t="s">
        <v>104</v>
      </c>
      <c r="AC314" s="39" t="s">
        <v>420</v>
      </c>
      <c r="AD314" s="3"/>
      <c r="AE314" s="51"/>
      <c r="AG314" s="4"/>
      <c r="AH314" s="4"/>
      <c r="AI314" s="4"/>
      <c r="AJ314" s="4"/>
      <c r="AK314" s="4"/>
      <c r="AL314" s="4"/>
    </row>
    <row r="315" spans="26:30" ht="12.75">
      <c r="Z315" s="3"/>
      <c r="AA315" s="3"/>
      <c r="AB315" s="9" t="s">
        <v>104</v>
      </c>
      <c r="AC315" s="39" t="s">
        <v>156</v>
      </c>
      <c r="AD315" s="3"/>
    </row>
    <row r="316" spans="26:30" ht="12.75">
      <c r="Z316" s="3"/>
      <c r="AA316" s="3"/>
      <c r="AB316" s="9" t="s">
        <v>107</v>
      </c>
      <c r="AC316" s="39" t="s">
        <v>148</v>
      </c>
      <c r="AD316" s="3"/>
    </row>
    <row r="317" spans="26:30" ht="12.75">
      <c r="Z317" s="3"/>
      <c r="AA317" s="3"/>
      <c r="AB317" s="9" t="s">
        <v>107</v>
      </c>
      <c r="AC317" s="39" t="s">
        <v>617</v>
      </c>
      <c r="AD317" s="3"/>
    </row>
    <row r="318" spans="26:30" ht="12.75">
      <c r="Z318" s="3"/>
      <c r="AA318" s="3"/>
      <c r="AB318" s="9" t="s">
        <v>107</v>
      </c>
      <c r="AC318" s="39" t="s">
        <v>451</v>
      </c>
      <c r="AD318" s="3"/>
    </row>
    <row r="319" spans="26:30" ht="12.75">
      <c r="Z319" s="3"/>
      <c r="AA319" s="3"/>
      <c r="AB319" s="9" t="s">
        <v>107</v>
      </c>
      <c r="AC319" s="39" t="s">
        <v>201</v>
      </c>
      <c r="AD319" s="3"/>
    </row>
    <row r="320" spans="26:30" ht="12.75">
      <c r="Z320" s="3"/>
      <c r="AA320" s="3"/>
      <c r="AB320" s="9" t="s">
        <v>107</v>
      </c>
      <c r="AC320" s="39" t="s">
        <v>605</v>
      </c>
      <c r="AD320" s="3"/>
    </row>
    <row r="321" spans="26:30" ht="12.75">
      <c r="Z321" s="3"/>
      <c r="AA321" s="3"/>
      <c r="AB321" s="9" t="s">
        <v>107</v>
      </c>
      <c r="AC321" s="39" t="s">
        <v>202</v>
      </c>
      <c r="AD321" s="3"/>
    </row>
    <row r="322" spans="26:30" ht="12.75">
      <c r="Z322" s="3"/>
      <c r="AA322" s="3"/>
      <c r="AB322" s="9" t="s">
        <v>107</v>
      </c>
      <c r="AC322" s="39" t="s">
        <v>204</v>
      </c>
      <c r="AD322" s="3"/>
    </row>
    <row r="323" spans="26:30" ht="12.75">
      <c r="Z323" s="3"/>
      <c r="AA323" s="3"/>
      <c r="AB323" s="9" t="s">
        <v>107</v>
      </c>
      <c r="AC323" s="39" t="s">
        <v>391</v>
      </c>
      <c r="AD323" s="3"/>
    </row>
    <row r="324" spans="26:30" ht="12.75">
      <c r="Z324" s="3"/>
      <c r="AA324" s="3"/>
      <c r="AB324" s="9" t="s">
        <v>107</v>
      </c>
      <c r="AC324" s="39" t="s">
        <v>206</v>
      </c>
      <c r="AD324" s="3"/>
    </row>
    <row r="325" spans="26:30" ht="12.75">
      <c r="Z325" s="3"/>
      <c r="AA325" s="3"/>
      <c r="AB325" s="9" t="s">
        <v>107</v>
      </c>
      <c r="AC325" s="39" t="s">
        <v>438</v>
      </c>
      <c r="AD325" s="3"/>
    </row>
    <row r="326" spans="26:30" ht="12.75">
      <c r="Z326" s="3"/>
      <c r="AA326" s="3"/>
      <c r="AB326" s="9" t="s">
        <v>107</v>
      </c>
      <c r="AC326" s="39" t="s">
        <v>209</v>
      </c>
      <c r="AD326" s="3"/>
    </row>
    <row r="327" spans="26:30" ht="12.75">
      <c r="Z327" s="3"/>
      <c r="AA327" s="3"/>
      <c r="AB327" s="9" t="s">
        <v>107</v>
      </c>
      <c r="AC327" s="39" t="s">
        <v>211</v>
      </c>
      <c r="AD327" s="3"/>
    </row>
    <row r="328" spans="26:30" ht="12.75">
      <c r="Z328" s="3"/>
      <c r="AA328" s="3"/>
      <c r="AB328" s="9" t="s">
        <v>107</v>
      </c>
      <c r="AC328" s="39" t="s">
        <v>213</v>
      </c>
      <c r="AD328" s="3"/>
    </row>
    <row r="329" spans="26:30" ht="12.75">
      <c r="Z329" s="3"/>
      <c r="AA329" s="3"/>
      <c r="AB329" s="9" t="s">
        <v>107</v>
      </c>
      <c r="AC329" s="39" t="s">
        <v>433</v>
      </c>
      <c r="AD329" s="3"/>
    </row>
    <row r="330" spans="26:30" ht="12.75">
      <c r="Z330" s="3"/>
      <c r="AA330" s="3"/>
      <c r="AB330" s="9" t="s">
        <v>107</v>
      </c>
      <c r="AC330" s="39" t="s">
        <v>350</v>
      </c>
      <c r="AD330" s="3"/>
    </row>
    <row r="331" spans="26:30" ht="12.75">
      <c r="Z331" s="3"/>
      <c r="AA331" s="3"/>
      <c r="AB331" s="9" t="s">
        <v>107</v>
      </c>
      <c r="AC331" s="39" t="s">
        <v>431</v>
      </c>
      <c r="AD331" s="3"/>
    </row>
    <row r="332" spans="26:30" ht="12.75">
      <c r="Z332" s="3"/>
      <c r="AA332" s="3"/>
      <c r="AB332" s="9" t="s">
        <v>107</v>
      </c>
      <c r="AC332" s="39" t="s">
        <v>432</v>
      </c>
      <c r="AD332" s="3"/>
    </row>
    <row r="333" spans="26:30" ht="12.75">
      <c r="Z333" s="3"/>
      <c r="AA333" s="3"/>
      <c r="AB333" s="9" t="s">
        <v>107</v>
      </c>
      <c r="AC333" s="39" t="s">
        <v>174</v>
      </c>
      <c r="AD333" s="3"/>
    </row>
    <row r="334" spans="26:30" ht="12.75">
      <c r="Z334" s="3"/>
      <c r="AA334" s="3"/>
      <c r="AB334" s="9" t="s">
        <v>107</v>
      </c>
      <c r="AC334" s="39" t="s">
        <v>176</v>
      </c>
      <c r="AD334" s="3"/>
    </row>
    <row r="335" spans="26:30" ht="12.75">
      <c r="Z335" s="3"/>
      <c r="AA335" s="3"/>
      <c r="AB335" s="9" t="s">
        <v>107</v>
      </c>
      <c r="AC335" s="39" t="s">
        <v>178</v>
      </c>
      <c r="AD335" s="3"/>
    </row>
    <row r="336" spans="26:30" ht="12.75">
      <c r="Z336" s="3"/>
      <c r="AA336" s="3"/>
      <c r="AB336" s="9" t="s">
        <v>107</v>
      </c>
      <c r="AC336" s="39" t="s">
        <v>181</v>
      </c>
      <c r="AD336" s="3"/>
    </row>
    <row r="337" spans="26:30" ht="12.75">
      <c r="Z337" s="3"/>
      <c r="AA337" s="3"/>
      <c r="AB337" s="9" t="s">
        <v>107</v>
      </c>
      <c r="AC337" s="39" t="s">
        <v>441</v>
      </c>
      <c r="AD337" s="3"/>
    </row>
    <row r="338" spans="26:30" ht="12.75">
      <c r="Z338" s="3"/>
      <c r="AA338" s="3"/>
      <c r="AB338" s="9" t="s">
        <v>107</v>
      </c>
      <c r="AC338" s="39" t="s">
        <v>183</v>
      </c>
      <c r="AD338" s="3"/>
    </row>
    <row r="339" spans="26:30" ht="12.75">
      <c r="Z339" s="3"/>
      <c r="AA339" s="3"/>
      <c r="AB339" s="9" t="s">
        <v>107</v>
      </c>
      <c r="AC339" s="3" t="s">
        <v>184</v>
      </c>
      <c r="AD339" s="3"/>
    </row>
    <row r="340" spans="26:30" ht="12.75">
      <c r="Z340" s="3"/>
      <c r="AA340" s="3"/>
      <c r="AB340" s="9" t="s">
        <v>107</v>
      </c>
      <c r="AC340" s="39" t="s">
        <v>378</v>
      </c>
      <c r="AD340" s="3"/>
    </row>
    <row r="341" spans="26:30" ht="12.75">
      <c r="Z341" s="3"/>
      <c r="AA341" s="3"/>
      <c r="AB341" s="9" t="s">
        <v>107</v>
      </c>
      <c r="AC341" s="39" t="s">
        <v>381</v>
      </c>
      <c r="AD341" s="3"/>
    </row>
    <row r="342" spans="26:30" ht="12.75">
      <c r="Z342" s="3"/>
      <c r="AA342" s="3"/>
      <c r="AB342" s="9" t="s">
        <v>107</v>
      </c>
      <c r="AC342" s="39" t="s">
        <v>383</v>
      </c>
      <c r="AD342" s="3"/>
    </row>
    <row r="343" spans="26:30" ht="12.75">
      <c r="Z343" s="3"/>
      <c r="AA343" s="3"/>
      <c r="AB343" s="9" t="s">
        <v>107</v>
      </c>
      <c r="AC343" s="39" t="s">
        <v>341</v>
      </c>
      <c r="AD343" s="3"/>
    </row>
    <row r="344" spans="26:30" ht="12.75">
      <c r="Z344" s="3"/>
      <c r="AA344" s="3"/>
      <c r="AB344" s="9" t="s">
        <v>107</v>
      </c>
      <c r="AC344" s="39" t="s">
        <v>384</v>
      </c>
      <c r="AD344" s="3"/>
    </row>
    <row r="345" spans="26:30" ht="12.75">
      <c r="Z345" s="3"/>
      <c r="AA345" s="3"/>
      <c r="AB345" s="9" t="s">
        <v>107</v>
      </c>
      <c r="AC345" s="39" t="s">
        <v>19</v>
      </c>
      <c r="AD345" s="3"/>
    </row>
    <row r="346" spans="26:30" ht="12.75">
      <c r="Z346" s="3"/>
      <c r="AA346" s="3"/>
      <c r="AB346" s="9" t="s">
        <v>107</v>
      </c>
      <c r="AC346" s="39" t="s">
        <v>402</v>
      </c>
      <c r="AD346" s="3"/>
    </row>
    <row r="347" spans="26:30" ht="12.75">
      <c r="Z347" s="3"/>
      <c r="AA347" s="3"/>
      <c r="AB347" s="39" t="s">
        <v>13</v>
      </c>
      <c r="AC347" s="39" t="s">
        <v>408</v>
      </c>
      <c r="AD347" s="3"/>
    </row>
    <row r="348" spans="26:30" ht="12.75">
      <c r="Z348" s="3"/>
      <c r="AA348" s="3"/>
      <c r="AB348" s="39" t="s">
        <v>13</v>
      </c>
      <c r="AC348" s="39" t="s">
        <v>409</v>
      </c>
      <c r="AD348" s="3"/>
    </row>
    <row r="349" spans="26:30" ht="12.75">
      <c r="Z349" s="3"/>
      <c r="AA349" s="3"/>
      <c r="AB349" s="39" t="s">
        <v>13</v>
      </c>
      <c r="AC349" s="39" t="s">
        <v>410</v>
      </c>
      <c r="AD349" s="3"/>
    </row>
    <row r="350" spans="26:30" ht="12.75">
      <c r="Z350" s="3"/>
      <c r="AA350" s="3"/>
      <c r="AB350" s="39" t="s">
        <v>13</v>
      </c>
      <c r="AC350" s="39" t="s">
        <v>414</v>
      </c>
      <c r="AD350" s="3"/>
    </row>
    <row r="351" spans="26:30" ht="12.75">
      <c r="Z351" s="3"/>
      <c r="AA351" s="3"/>
      <c r="AB351" s="39" t="s">
        <v>13</v>
      </c>
      <c r="AC351" s="39" t="s">
        <v>150</v>
      </c>
      <c r="AD351" s="3"/>
    </row>
    <row r="352" spans="26:30" ht="12.75">
      <c r="Z352" s="3"/>
      <c r="AA352" s="3"/>
      <c r="AB352" s="39" t="s">
        <v>13</v>
      </c>
      <c r="AC352" s="39" t="s">
        <v>342</v>
      </c>
      <c r="AD352" s="3"/>
    </row>
    <row r="353" spans="26:30" ht="12.75">
      <c r="Z353" s="3"/>
      <c r="AA353" s="3"/>
      <c r="AB353" s="39" t="s">
        <v>13</v>
      </c>
      <c r="AC353" s="39" t="s">
        <v>418</v>
      </c>
      <c r="AD353" s="3"/>
    </row>
    <row r="354" spans="26:30" ht="12.75">
      <c r="Z354" s="3"/>
      <c r="AA354" s="3"/>
      <c r="AB354" s="39" t="s">
        <v>13</v>
      </c>
      <c r="AC354" s="39" t="s">
        <v>153</v>
      </c>
      <c r="AD354" s="3"/>
    </row>
    <row r="355" spans="26:30" ht="12.75">
      <c r="Z355" s="3"/>
      <c r="AA355" s="3"/>
      <c r="AB355" s="39" t="s">
        <v>13</v>
      </c>
      <c r="AC355" s="39" t="s">
        <v>420</v>
      </c>
      <c r="AD355" s="3"/>
    </row>
    <row r="356" spans="26:30" ht="12.75">
      <c r="Z356" s="3"/>
      <c r="AA356" s="3"/>
      <c r="AB356" s="39" t="s">
        <v>13</v>
      </c>
      <c r="AC356" s="39" t="s">
        <v>156</v>
      </c>
      <c r="AD356" s="3"/>
    </row>
    <row r="357" spans="26:30" ht="12.75">
      <c r="Z357" s="3"/>
      <c r="AA357" s="3"/>
      <c r="AB357" s="39" t="s">
        <v>112</v>
      </c>
      <c r="AC357" s="39" t="s">
        <v>378</v>
      </c>
      <c r="AD357" s="3"/>
    </row>
    <row r="358" spans="26:30" ht="12.75">
      <c r="Z358" s="3"/>
      <c r="AA358" s="3"/>
      <c r="AB358" s="39" t="s">
        <v>112</v>
      </c>
      <c r="AC358" s="39" t="s">
        <v>381</v>
      </c>
      <c r="AD358" s="3"/>
    </row>
    <row r="359" spans="26:30" ht="12.75">
      <c r="Z359" s="3"/>
      <c r="AA359" s="3"/>
      <c r="AB359" s="39" t="s">
        <v>112</v>
      </c>
      <c r="AC359" s="39" t="s">
        <v>383</v>
      </c>
      <c r="AD359" s="3"/>
    </row>
    <row r="360" spans="26:30" ht="12.75">
      <c r="Z360" s="3"/>
      <c r="AA360" s="3"/>
      <c r="AB360" s="39" t="s">
        <v>112</v>
      </c>
      <c r="AC360" s="39" t="s">
        <v>341</v>
      </c>
      <c r="AD360" s="3"/>
    </row>
    <row r="361" spans="26:30" ht="12.75">
      <c r="Z361" s="3"/>
      <c r="AA361" s="3"/>
      <c r="AB361" s="39" t="s">
        <v>112</v>
      </c>
      <c r="AC361" s="39" t="s">
        <v>384</v>
      </c>
      <c r="AD361" s="3"/>
    </row>
    <row r="362" spans="26:30" ht="12.75">
      <c r="Z362" s="3"/>
      <c r="AA362" s="3"/>
      <c r="AB362" s="39" t="s">
        <v>112</v>
      </c>
      <c r="AC362" s="39" t="s">
        <v>19</v>
      </c>
      <c r="AD362" s="3"/>
    </row>
    <row r="363" spans="26:30" ht="12.75">
      <c r="Z363" s="3"/>
      <c r="AA363" s="3"/>
      <c r="AB363" s="39" t="s">
        <v>112</v>
      </c>
      <c r="AC363" s="39" t="s">
        <v>402</v>
      </c>
      <c r="AD363" s="3"/>
    </row>
    <row r="364" spans="26:30" ht="12.75">
      <c r="Z364" s="3"/>
      <c r="AA364" s="3"/>
      <c r="AB364" s="3" t="s">
        <v>115</v>
      </c>
      <c r="AC364" s="39" t="s">
        <v>350</v>
      </c>
      <c r="AD364" s="3"/>
    </row>
    <row r="365" spans="26:30" ht="12.75">
      <c r="Z365" s="3"/>
      <c r="AA365" s="3"/>
      <c r="AB365" s="3" t="s">
        <v>115</v>
      </c>
      <c r="AC365" s="39" t="s">
        <v>431</v>
      </c>
      <c r="AD365" s="3"/>
    </row>
    <row r="366" spans="26:30" ht="12.75">
      <c r="Z366" s="3"/>
      <c r="AA366" s="3"/>
      <c r="AB366" s="3" t="s">
        <v>115</v>
      </c>
      <c r="AC366" s="39" t="s">
        <v>432</v>
      </c>
      <c r="AD366" s="3"/>
    </row>
    <row r="367" spans="26:30" ht="12.75">
      <c r="Z367" s="3"/>
      <c r="AA367" s="3"/>
      <c r="AB367" s="3" t="s">
        <v>115</v>
      </c>
      <c r="AC367" s="39" t="s">
        <v>174</v>
      </c>
      <c r="AD367" s="3"/>
    </row>
    <row r="368" spans="26:30" ht="12.75">
      <c r="Z368" s="3"/>
      <c r="AA368" s="3"/>
      <c r="AB368" s="3" t="s">
        <v>115</v>
      </c>
      <c r="AC368" s="39" t="s">
        <v>176</v>
      </c>
      <c r="AD368" s="3"/>
    </row>
    <row r="369" spans="26:30" ht="12.75">
      <c r="Z369" s="3"/>
      <c r="AA369" s="3"/>
      <c r="AB369" s="3" t="s">
        <v>115</v>
      </c>
      <c r="AC369" s="39" t="s">
        <v>178</v>
      </c>
      <c r="AD369" s="3"/>
    </row>
    <row r="370" spans="26:30" ht="12.75">
      <c r="Z370" s="3"/>
      <c r="AA370" s="3"/>
      <c r="AB370" s="3" t="s">
        <v>115</v>
      </c>
      <c r="AC370" s="39" t="s">
        <v>181</v>
      </c>
      <c r="AD370" s="3"/>
    </row>
    <row r="371" spans="26:30" ht="12.75">
      <c r="Z371" s="3"/>
      <c r="AA371" s="3"/>
      <c r="AB371" s="3" t="s">
        <v>115</v>
      </c>
      <c r="AC371" s="39" t="s">
        <v>441</v>
      </c>
      <c r="AD371" s="3"/>
    </row>
    <row r="372" spans="26:30" ht="12.75">
      <c r="Z372" s="3"/>
      <c r="AA372" s="3"/>
      <c r="AB372" s="3" t="s">
        <v>115</v>
      </c>
      <c r="AC372" s="39" t="s">
        <v>183</v>
      </c>
      <c r="AD372" s="3"/>
    </row>
    <row r="373" spans="26:30" ht="12.75">
      <c r="Z373" s="3"/>
      <c r="AA373" s="3"/>
      <c r="AB373" s="3" t="s">
        <v>115</v>
      </c>
      <c r="AC373" s="3" t="s">
        <v>184</v>
      </c>
      <c r="AD373" s="3"/>
    </row>
    <row r="374" spans="26:30" ht="12.75">
      <c r="Z374" s="3"/>
      <c r="AA374" s="3"/>
      <c r="AB374" s="3" t="s">
        <v>111</v>
      </c>
      <c r="AC374" s="39" t="s">
        <v>350</v>
      </c>
      <c r="AD374" s="3"/>
    </row>
    <row r="375" spans="26:30" ht="12.75">
      <c r="Z375" s="3"/>
      <c r="AA375" s="3"/>
      <c r="AB375" s="3" t="s">
        <v>111</v>
      </c>
      <c r="AC375" s="39" t="s">
        <v>431</v>
      </c>
      <c r="AD375" s="3"/>
    </row>
    <row r="376" spans="26:30" ht="12.75">
      <c r="Z376" s="3"/>
      <c r="AA376" s="3"/>
      <c r="AB376" s="3" t="s">
        <v>111</v>
      </c>
      <c r="AC376" s="39" t="s">
        <v>432</v>
      </c>
      <c r="AD376" s="3"/>
    </row>
    <row r="377" spans="26:30" ht="12.75">
      <c r="Z377" s="3"/>
      <c r="AA377" s="3"/>
      <c r="AB377" s="3" t="s">
        <v>111</v>
      </c>
      <c r="AC377" s="39" t="s">
        <v>174</v>
      </c>
      <c r="AD377" s="3"/>
    </row>
    <row r="378" spans="26:30" ht="12.75">
      <c r="Z378" s="3"/>
      <c r="AA378" s="3"/>
      <c r="AB378" s="3" t="s">
        <v>111</v>
      </c>
      <c r="AC378" s="39" t="s">
        <v>176</v>
      </c>
      <c r="AD378" s="3"/>
    </row>
    <row r="379" spans="26:30" ht="12.75">
      <c r="Z379" s="3"/>
      <c r="AA379" s="3"/>
      <c r="AB379" s="3" t="s">
        <v>111</v>
      </c>
      <c r="AC379" s="39" t="s">
        <v>178</v>
      </c>
      <c r="AD379" s="3"/>
    </row>
    <row r="380" spans="26:30" ht="12.75">
      <c r="Z380" s="3"/>
      <c r="AA380" s="3"/>
      <c r="AB380" s="3" t="s">
        <v>111</v>
      </c>
      <c r="AC380" s="39" t="s">
        <v>181</v>
      </c>
      <c r="AD380" s="3"/>
    </row>
    <row r="381" spans="26:30" ht="12.75">
      <c r="Z381" s="3"/>
      <c r="AA381" s="3"/>
      <c r="AB381" s="3" t="s">
        <v>111</v>
      </c>
      <c r="AC381" s="39" t="s">
        <v>441</v>
      </c>
      <c r="AD381" s="3"/>
    </row>
    <row r="382" spans="26:30" ht="12.75">
      <c r="Z382" s="3"/>
      <c r="AA382" s="3"/>
      <c r="AB382" s="3" t="s">
        <v>111</v>
      </c>
      <c r="AC382" s="39" t="s">
        <v>183</v>
      </c>
      <c r="AD382" s="3"/>
    </row>
    <row r="383" spans="26:30" ht="12.75">
      <c r="Z383" s="3"/>
      <c r="AA383" s="3"/>
      <c r="AB383" s="3" t="s">
        <v>111</v>
      </c>
      <c r="AC383" s="3" t="s">
        <v>184</v>
      </c>
      <c r="AD383" s="3"/>
    </row>
    <row r="384" spans="26:30" ht="12.75">
      <c r="Z384" s="3"/>
      <c r="AA384" s="3"/>
      <c r="AB384" s="3" t="s">
        <v>111</v>
      </c>
      <c r="AC384" s="39" t="s">
        <v>408</v>
      </c>
      <c r="AD384" s="3"/>
    </row>
    <row r="385" spans="26:30" ht="12.75">
      <c r="Z385" s="3"/>
      <c r="AA385" s="3"/>
      <c r="AB385" s="3" t="s">
        <v>111</v>
      </c>
      <c r="AC385" s="39" t="s">
        <v>409</v>
      </c>
      <c r="AD385" s="3"/>
    </row>
    <row r="386" spans="26:30" ht="12.75">
      <c r="Z386" s="3"/>
      <c r="AA386" s="3"/>
      <c r="AB386" s="3" t="s">
        <v>111</v>
      </c>
      <c r="AC386" s="39" t="s">
        <v>410</v>
      </c>
      <c r="AD386" s="3"/>
    </row>
    <row r="387" spans="26:30" ht="12.75">
      <c r="Z387" s="3"/>
      <c r="AA387" s="3"/>
      <c r="AB387" s="3" t="s">
        <v>111</v>
      </c>
      <c r="AC387" s="39" t="s">
        <v>414</v>
      </c>
      <c r="AD387" s="3"/>
    </row>
    <row r="388" spans="26:30" ht="12.75">
      <c r="Z388" s="3"/>
      <c r="AA388" s="3"/>
      <c r="AB388" s="3" t="s">
        <v>111</v>
      </c>
      <c r="AC388" s="39" t="s">
        <v>150</v>
      </c>
      <c r="AD388" s="3"/>
    </row>
    <row r="389" spans="26:30" ht="12.75">
      <c r="Z389" s="3"/>
      <c r="AA389" s="3"/>
      <c r="AB389" s="3" t="s">
        <v>111</v>
      </c>
      <c r="AC389" s="39" t="s">
        <v>342</v>
      </c>
      <c r="AD389" s="3"/>
    </row>
    <row r="390" spans="26:30" ht="12.75">
      <c r="Z390" s="3"/>
      <c r="AA390" s="3"/>
      <c r="AB390" s="3" t="s">
        <v>111</v>
      </c>
      <c r="AC390" s="39" t="s">
        <v>418</v>
      </c>
      <c r="AD390" s="3"/>
    </row>
    <row r="391" spans="26:30" ht="12.75">
      <c r="Z391" s="3"/>
      <c r="AA391" s="3"/>
      <c r="AB391" s="3" t="s">
        <v>111</v>
      </c>
      <c r="AC391" s="39" t="s">
        <v>153</v>
      </c>
      <c r="AD391" s="3"/>
    </row>
    <row r="392" spans="26:30" ht="12.75">
      <c r="Z392" s="3"/>
      <c r="AA392" s="3"/>
      <c r="AB392" s="3" t="s">
        <v>111</v>
      </c>
      <c r="AC392" s="39" t="s">
        <v>420</v>
      </c>
      <c r="AD392" s="3"/>
    </row>
    <row r="393" spans="26:30" ht="12.75">
      <c r="Z393" s="3"/>
      <c r="AA393" s="3"/>
      <c r="AB393" s="3" t="s">
        <v>111</v>
      </c>
      <c r="AC393" s="39" t="s">
        <v>156</v>
      </c>
      <c r="AD393" s="3"/>
    </row>
    <row r="394" spans="26:30" ht="12.75">
      <c r="Z394" s="3"/>
      <c r="AA394" s="3"/>
      <c r="AB394" s="3" t="s">
        <v>74</v>
      </c>
      <c r="AC394" s="39" t="s">
        <v>350</v>
      </c>
      <c r="AD394" s="3"/>
    </row>
    <row r="395" spans="26:30" ht="12.75">
      <c r="Z395" s="3"/>
      <c r="AA395" s="3"/>
      <c r="AB395" s="3" t="s">
        <v>74</v>
      </c>
      <c r="AC395" s="39" t="s">
        <v>431</v>
      </c>
      <c r="AD395" s="3"/>
    </row>
    <row r="396" spans="26:30" ht="12.75">
      <c r="Z396" s="3"/>
      <c r="AA396" s="3"/>
      <c r="AB396" s="3" t="s">
        <v>74</v>
      </c>
      <c r="AC396" s="39" t="s">
        <v>432</v>
      </c>
      <c r="AD396" s="3"/>
    </row>
    <row r="397" spans="26:30" ht="12.75">
      <c r="Z397" s="3"/>
      <c r="AA397" s="3"/>
      <c r="AB397" s="3" t="s">
        <v>74</v>
      </c>
      <c r="AC397" s="39" t="s">
        <v>174</v>
      </c>
      <c r="AD397" s="3"/>
    </row>
    <row r="398" spans="26:30" ht="12.75">
      <c r="Z398" s="3"/>
      <c r="AA398" s="3"/>
      <c r="AB398" s="3" t="s">
        <v>74</v>
      </c>
      <c r="AC398" s="39" t="s">
        <v>176</v>
      </c>
      <c r="AD398" s="3"/>
    </row>
    <row r="399" spans="26:30" ht="12.75">
      <c r="Z399" s="3"/>
      <c r="AA399" s="3"/>
      <c r="AB399" s="3" t="s">
        <v>74</v>
      </c>
      <c r="AC399" s="39" t="s">
        <v>178</v>
      </c>
      <c r="AD399" s="3"/>
    </row>
    <row r="400" spans="26:30" ht="12.75">
      <c r="Z400" s="3"/>
      <c r="AA400" s="3"/>
      <c r="AB400" s="3" t="s">
        <v>74</v>
      </c>
      <c r="AC400" s="39" t="s">
        <v>181</v>
      </c>
      <c r="AD400" s="3"/>
    </row>
    <row r="401" spans="26:30" ht="12.75">
      <c r="Z401" s="3"/>
      <c r="AA401" s="3"/>
      <c r="AB401" s="3" t="s">
        <v>74</v>
      </c>
      <c r="AC401" s="39" t="s">
        <v>441</v>
      </c>
      <c r="AD401" s="3"/>
    </row>
    <row r="402" spans="26:30" ht="12.75">
      <c r="Z402" s="3"/>
      <c r="AA402" s="3"/>
      <c r="AB402" s="3" t="s">
        <v>74</v>
      </c>
      <c r="AC402" s="39" t="s">
        <v>183</v>
      </c>
      <c r="AD402" s="3"/>
    </row>
    <row r="403" spans="26:30" ht="12.75">
      <c r="Z403" s="3"/>
      <c r="AA403" s="3"/>
      <c r="AB403" s="3" t="s">
        <v>74</v>
      </c>
      <c r="AC403" s="3" t="s">
        <v>184</v>
      </c>
      <c r="AD403" s="3"/>
    </row>
    <row r="404" spans="26:30" ht="12.75">
      <c r="Z404" s="3"/>
      <c r="AA404" s="3"/>
      <c r="AB404" s="3" t="s">
        <v>74</v>
      </c>
      <c r="AC404" s="39" t="s">
        <v>378</v>
      </c>
      <c r="AD404" s="3"/>
    </row>
    <row r="405" spans="26:30" ht="12.75">
      <c r="Z405" s="3"/>
      <c r="AA405" s="3"/>
      <c r="AB405" s="3" t="s">
        <v>74</v>
      </c>
      <c r="AC405" s="39" t="s">
        <v>381</v>
      </c>
      <c r="AD405" s="3"/>
    </row>
    <row r="406" spans="26:30" ht="12.75">
      <c r="Z406" s="3"/>
      <c r="AA406" s="3"/>
      <c r="AB406" s="3" t="s">
        <v>74</v>
      </c>
      <c r="AC406" s="39" t="s">
        <v>383</v>
      </c>
      <c r="AD406" s="3"/>
    </row>
    <row r="407" spans="26:30" ht="12.75">
      <c r="Z407" s="3"/>
      <c r="AA407" s="3"/>
      <c r="AB407" s="3" t="s">
        <v>74</v>
      </c>
      <c r="AC407" s="39" t="s">
        <v>341</v>
      </c>
      <c r="AD407" s="3"/>
    </row>
    <row r="408" spans="26:30" ht="12.75">
      <c r="Z408" s="3"/>
      <c r="AA408" s="3"/>
      <c r="AB408" s="3" t="s">
        <v>74</v>
      </c>
      <c r="AC408" s="39" t="s">
        <v>384</v>
      </c>
      <c r="AD408" s="3"/>
    </row>
    <row r="409" spans="26:30" ht="12.75">
      <c r="Z409" s="3"/>
      <c r="AA409" s="3"/>
      <c r="AB409" s="3" t="s">
        <v>74</v>
      </c>
      <c r="AC409" s="39" t="s">
        <v>19</v>
      </c>
      <c r="AD409" s="3"/>
    </row>
    <row r="410" spans="26:30" ht="12.75">
      <c r="Z410" s="3"/>
      <c r="AA410" s="3"/>
      <c r="AB410" s="3" t="s">
        <v>74</v>
      </c>
      <c r="AC410" s="39" t="s">
        <v>402</v>
      </c>
      <c r="AD410" s="3"/>
    </row>
    <row r="411" spans="26:30" ht="12.75">
      <c r="Z411" s="3"/>
      <c r="AA411" s="3"/>
      <c r="AB411" s="3" t="s">
        <v>123</v>
      </c>
      <c r="AC411" s="39" t="s">
        <v>350</v>
      </c>
      <c r="AD411" s="3"/>
    </row>
    <row r="412" spans="26:30" ht="12.75">
      <c r="Z412" s="3"/>
      <c r="AA412" s="3"/>
      <c r="AB412" s="3" t="s">
        <v>123</v>
      </c>
      <c r="AC412" s="39" t="s">
        <v>431</v>
      </c>
      <c r="AD412" s="3"/>
    </row>
    <row r="413" spans="26:30" ht="12.75">
      <c r="Z413" s="3"/>
      <c r="AA413" s="3"/>
      <c r="AB413" s="3" t="s">
        <v>123</v>
      </c>
      <c r="AC413" s="39" t="s">
        <v>432</v>
      </c>
      <c r="AD413" s="3"/>
    </row>
    <row r="414" spans="26:30" ht="12.75">
      <c r="Z414" s="3"/>
      <c r="AA414" s="3"/>
      <c r="AB414" s="3" t="s">
        <v>123</v>
      </c>
      <c r="AC414" s="39" t="s">
        <v>174</v>
      </c>
      <c r="AD414" s="3"/>
    </row>
    <row r="415" spans="26:30" ht="12.75">
      <c r="Z415" s="3"/>
      <c r="AA415" s="3"/>
      <c r="AB415" s="3" t="s">
        <v>123</v>
      </c>
      <c r="AC415" s="39" t="s">
        <v>176</v>
      </c>
      <c r="AD415" s="3"/>
    </row>
    <row r="416" spans="26:30" ht="12.75">
      <c r="Z416" s="3"/>
      <c r="AA416" s="3"/>
      <c r="AB416" s="3" t="s">
        <v>123</v>
      </c>
      <c r="AC416" s="39" t="s">
        <v>178</v>
      </c>
      <c r="AD416" s="3"/>
    </row>
    <row r="417" spans="26:30" ht="12.75">
      <c r="Z417" s="3"/>
      <c r="AA417" s="3"/>
      <c r="AB417" s="3" t="s">
        <v>123</v>
      </c>
      <c r="AC417" s="39" t="s">
        <v>181</v>
      </c>
      <c r="AD417" s="3"/>
    </row>
    <row r="418" spans="26:30" ht="12.75">
      <c r="Z418" s="3"/>
      <c r="AA418" s="3"/>
      <c r="AB418" s="3" t="s">
        <v>123</v>
      </c>
      <c r="AC418" s="39" t="s">
        <v>441</v>
      </c>
      <c r="AD418" s="3"/>
    </row>
    <row r="419" spans="26:30" ht="12.75">
      <c r="Z419" s="3"/>
      <c r="AA419" s="3"/>
      <c r="AB419" s="3" t="s">
        <v>123</v>
      </c>
      <c r="AC419" s="39" t="s">
        <v>183</v>
      </c>
      <c r="AD419" s="3"/>
    </row>
    <row r="420" spans="26:30" ht="12.75">
      <c r="Z420" s="3"/>
      <c r="AA420" s="3"/>
      <c r="AB420" s="3" t="s">
        <v>123</v>
      </c>
      <c r="AC420" s="3" t="s">
        <v>184</v>
      </c>
      <c r="AD420" s="3"/>
    </row>
    <row r="421" spans="26:30" ht="12.75">
      <c r="Z421" s="3"/>
      <c r="AA421" s="3"/>
      <c r="AB421" s="3" t="s">
        <v>123</v>
      </c>
      <c r="AC421" s="39" t="s">
        <v>378</v>
      </c>
      <c r="AD421" s="3"/>
    </row>
    <row r="422" spans="26:30" ht="12.75">
      <c r="Z422" s="3"/>
      <c r="AA422" s="3"/>
      <c r="AB422" s="3" t="s">
        <v>123</v>
      </c>
      <c r="AC422" s="39" t="s">
        <v>381</v>
      </c>
      <c r="AD422" s="3"/>
    </row>
    <row r="423" spans="26:30" ht="12.75">
      <c r="Z423" s="3"/>
      <c r="AA423" s="3"/>
      <c r="AB423" s="3" t="s">
        <v>123</v>
      </c>
      <c r="AC423" s="39" t="s">
        <v>383</v>
      </c>
      <c r="AD423" s="3"/>
    </row>
    <row r="424" spans="26:30" ht="12.75">
      <c r="Z424" s="3"/>
      <c r="AA424" s="3"/>
      <c r="AB424" s="3" t="s">
        <v>123</v>
      </c>
      <c r="AC424" s="39" t="s">
        <v>341</v>
      </c>
      <c r="AD424" s="3"/>
    </row>
    <row r="425" spans="26:30" ht="12.75">
      <c r="Z425" s="3"/>
      <c r="AA425" s="3"/>
      <c r="AB425" s="3" t="s">
        <v>123</v>
      </c>
      <c r="AC425" s="39" t="s">
        <v>384</v>
      </c>
      <c r="AD425" s="3"/>
    </row>
    <row r="426" spans="26:30" ht="12.75">
      <c r="Z426" s="3"/>
      <c r="AA426" s="3"/>
      <c r="AB426" s="3" t="s">
        <v>123</v>
      </c>
      <c r="AC426" s="39" t="s">
        <v>19</v>
      </c>
      <c r="AD426" s="3"/>
    </row>
    <row r="427" spans="26:30" ht="12.75">
      <c r="Z427" s="3"/>
      <c r="AA427" s="3"/>
      <c r="AB427" s="3" t="s">
        <v>123</v>
      </c>
      <c r="AC427" s="39" t="s">
        <v>402</v>
      </c>
      <c r="AD427" s="3"/>
    </row>
    <row r="428" spans="26:30" ht="12.75">
      <c r="Z428" s="3"/>
      <c r="AA428" s="3"/>
      <c r="AB428" s="3" t="s">
        <v>123</v>
      </c>
      <c r="AC428" s="39" t="s">
        <v>408</v>
      </c>
      <c r="AD428" s="3"/>
    </row>
    <row r="429" spans="26:30" ht="12.75">
      <c r="Z429" s="3"/>
      <c r="AA429" s="3"/>
      <c r="AB429" s="3" t="s">
        <v>123</v>
      </c>
      <c r="AC429" s="39" t="s">
        <v>409</v>
      </c>
      <c r="AD429" s="3"/>
    </row>
    <row r="430" spans="26:30" ht="12.75">
      <c r="Z430" s="3"/>
      <c r="AA430" s="3"/>
      <c r="AB430" s="3" t="s">
        <v>123</v>
      </c>
      <c r="AC430" s="39" t="s">
        <v>410</v>
      </c>
      <c r="AD430" s="3"/>
    </row>
    <row r="431" spans="26:30" ht="12.75">
      <c r="Z431" s="3"/>
      <c r="AA431" s="3"/>
      <c r="AB431" s="3" t="s">
        <v>123</v>
      </c>
      <c r="AC431" s="39" t="s">
        <v>414</v>
      </c>
      <c r="AD431" s="3"/>
    </row>
    <row r="432" spans="26:30" ht="12.75">
      <c r="Z432" s="3"/>
      <c r="AA432" s="3"/>
      <c r="AB432" s="3" t="s">
        <v>123</v>
      </c>
      <c r="AC432" s="39" t="s">
        <v>150</v>
      </c>
      <c r="AD432" s="3"/>
    </row>
    <row r="433" spans="26:30" ht="12.75">
      <c r="Z433" s="3"/>
      <c r="AA433" s="3"/>
      <c r="AB433" s="3" t="s">
        <v>123</v>
      </c>
      <c r="AC433" s="39" t="s">
        <v>342</v>
      </c>
      <c r="AD433" s="3"/>
    </row>
    <row r="434" spans="26:30" ht="12.75">
      <c r="Z434" s="3"/>
      <c r="AA434" s="3"/>
      <c r="AB434" s="3" t="s">
        <v>123</v>
      </c>
      <c r="AC434" s="39" t="s">
        <v>418</v>
      </c>
      <c r="AD434" s="3"/>
    </row>
    <row r="435" spans="26:30" ht="12.75">
      <c r="Z435" s="3"/>
      <c r="AA435" s="3"/>
      <c r="AB435" s="3" t="s">
        <v>123</v>
      </c>
      <c r="AC435" s="39" t="s">
        <v>153</v>
      </c>
      <c r="AD435" s="3"/>
    </row>
    <row r="436" spans="26:30" ht="12.75">
      <c r="Z436" s="3"/>
      <c r="AA436" s="3"/>
      <c r="AB436" s="3" t="s">
        <v>123</v>
      </c>
      <c r="AC436" s="39" t="s">
        <v>420</v>
      </c>
      <c r="AD436" s="3"/>
    </row>
    <row r="437" spans="26:30" ht="12.75">
      <c r="Z437" s="3"/>
      <c r="AA437" s="3"/>
      <c r="AB437" s="3" t="s">
        <v>123</v>
      </c>
      <c r="AC437" s="39" t="s">
        <v>156</v>
      </c>
      <c r="AD437" s="3"/>
    </row>
    <row r="438" spans="26:30" ht="12.75">
      <c r="Z438" s="3"/>
      <c r="AA438" s="3"/>
      <c r="AB438" s="39" t="s">
        <v>126</v>
      </c>
      <c r="AC438" s="39" t="s">
        <v>422</v>
      </c>
      <c r="AD438" s="3"/>
    </row>
    <row r="439" spans="26:30" ht="12.75">
      <c r="Z439" s="3"/>
      <c r="AA439" s="3"/>
      <c r="AB439" s="39" t="s">
        <v>126</v>
      </c>
      <c r="AC439" s="39" t="s">
        <v>344</v>
      </c>
      <c r="AD439" s="3"/>
    </row>
    <row r="440" spans="26:30" ht="12.75">
      <c r="Z440" s="3"/>
      <c r="AA440" s="3"/>
      <c r="AB440" s="39" t="s">
        <v>126</v>
      </c>
      <c r="AC440" s="39" t="s">
        <v>345</v>
      </c>
      <c r="AD440" s="3"/>
    </row>
    <row r="441" spans="26:30" ht="12.75">
      <c r="Z441" s="3"/>
      <c r="AA441" s="3"/>
      <c r="AB441" s="39" t="s">
        <v>126</v>
      </c>
      <c r="AC441" s="39" t="s">
        <v>346</v>
      </c>
      <c r="AD441" s="3"/>
    </row>
    <row r="442" spans="26:30" ht="12.75">
      <c r="Z442" s="3"/>
      <c r="AA442" s="3"/>
      <c r="AB442" s="39" t="s">
        <v>126</v>
      </c>
      <c r="AC442" s="39" t="s">
        <v>340</v>
      </c>
      <c r="AD442" s="3"/>
    </row>
    <row r="443" spans="26:30" ht="12.75">
      <c r="Z443" s="3"/>
      <c r="AA443" s="3"/>
      <c r="AB443" s="39" t="s">
        <v>126</v>
      </c>
      <c r="AC443" s="39" t="s">
        <v>360</v>
      </c>
      <c r="AD443" s="3"/>
    </row>
    <row r="444" spans="26:30" ht="12.75">
      <c r="Z444" s="3"/>
      <c r="AA444" s="3"/>
      <c r="AB444" s="39" t="s">
        <v>126</v>
      </c>
      <c r="AC444" s="39" t="s">
        <v>364</v>
      </c>
      <c r="AD444" s="3"/>
    </row>
    <row r="445" spans="26:30" ht="12.75">
      <c r="Z445" s="3"/>
      <c r="AA445" s="3"/>
      <c r="AB445" s="39" t="s">
        <v>126</v>
      </c>
      <c r="AC445" s="39" t="s">
        <v>371</v>
      </c>
      <c r="AD445" s="3"/>
    </row>
    <row r="446" spans="26:30" ht="12.75">
      <c r="Z446" s="3"/>
      <c r="AA446" s="3"/>
      <c r="AB446" s="39" t="s">
        <v>126</v>
      </c>
      <c r="AC446" s="39" t="s">
        <v>91</v>
      </c>
      <c r="AD446" s="3"/>
    </row>
    <row r="447" spans="26:30" ht="12.75">
      <c r="Z447" s="3"/>
      <c r="AA447" s="3"/>
      <c r="AB447" s="39" t="s">
        <v>126</v>
      </c>
      <c r="AC447" s="39" t="s">
        <v>343</v>
      </c>
      <c r="AD447" s="3"/>
    </row>
    <row r="448" spans="26:30" ht="12.75">
      <c r="Z448" s="3"/>
      <c r="AA448" s="3"/>
      <c r="AB448" s="39" t="s">
        <v>126</v>
      </c>
      <c r="AC448" s="39" t="s">
        <v>350</v>
      </c>
      <c r="AD448" s="3"/>
    </row>
    <row r="449" spans="26:30" ht="12.75">
      <c r="Z449" s="3"/>
      <c r="AA449" s="3"/>
      <c r="AB449" s="39" t="s">
        <v>126</v>
      </c>
      <c r="AC449" s="39" t="s">
        <v>431</v>
      </c>
      <c r="AD449" s="3"/>
    </row>
    <row r="450" spans="26:30" ht="12.75">
      <c r="Z450" s="3"/>
      <c r="AA450" s="3"/>
      <c r="AB450" s="39" t="s">
        <v>126</v>
      </c>
      <c r="AC450" s="39" t="s">
        <v>432</v>
      </c>
      <c r="AD450" s="3"/>
    </row>
    <row r="451" spans="26:30" ht="12.75">
      <c r="Z451" s="3"/>
      <c r="AA451" s="3"/>
      <c r="AB451" s="39" t="s">
        <v>126</v>
      </c>
      <c r="AC451" s="39" t="s">
        <v>174</v>
      </c>
      <c r="AD451" s="3"/>
    </row>
    <row r="452" spans="26:30" ht="12.75">
      <c r="Z452" s="3"/>
      <c r="AA452" s="3"/>
      <c r="AB452" s="39" t="s">
        <v>126</v>
      </c>
      <c r="AC452" s="39" t="s">
        <v>176</v>
      </c>
      <c r="AD452" s="3"/>
    </row>
    <row r="453" spans="26:30" ht="12.75">
      <c r="Z453" s="3"/>
      <c r="AA453" s="3"/>
      <c r="AB453" s="39" t="s">
        <v>126</v>
      </c>
      <c r="AC453" s="39" t="s">
        <v>178</v>
      </c>
      <c r="AD453" s="3"/>
    </row>
    <row r="454" spans="26:30" ht="12.75">
      <c r="Z454" s="3"/>
      <c r="AA454" s="3"/>
      <c r="AB454" s="39" t="s">
        <v>126</v>
      </c>
      <c r="AC454" s="39" t="s">
        <v>181</v>
      </c>
      <c r="AD454" s="3"/>
    </row>
    <row r="455" spans="26:30" ht="12.75">
      <c r="Z455" s="3"/>
      <c r="AA455" s="3"/>
      <c r="AB455" s="39" t="s">
        <v>126</v>
      </c>
      <c r="AC455" s="39" t="s">
        <v>441</v>
      </c>
      <c r="AD455" s="3"/>
    </row>
    <row r="456" spans="26:30" ht="12.75">
      <c r="Z456" s="3"/>
      <c r="AA456" s="3"/>
      <c r="AB456" s="39" t="s">
        <v>126</v>
      </c>
      <c r="AC456" s="39" t="s">
        <v>183</v>
      </c>
      <c r="AD456" s="3"/>
    </row>
    <row r="457" spans="26:30" ht="12.75">
      <c r="Z457" s="3"/>
      <c r="AA457" s="3"/>
      <c r="AB457" s="39" t="s">
        <v>126</v>
      </c>
      <c r="AC457" s="3" t="s">
        <v>184</v>
      </c>
      <c r="AD457" s="3"/>
    </row>
    <row r="458" spans="26:30" ht="12.75">
      <c r="Z458" s="3"/>
      <c r="AA458" s="3"/>
      <c r="AB458" s="39" t="s">
        <v>126</v>
      </c>
      <c r="AC458" s="39" t="s">
        <v>378</v>
      </c>
      <c r="AD458" s="3"/>
    </row>
    <row r="459" spans="26:30" ht="12.75">
      <c r="Z459" s="3"/>
      <c r="AA459" s="3"/>
      <c r="AB459" s="39" t="s">
        <v>126</v>
      </c>
      <c r="AC459" s="39" t="s">
        <v>381</v>
      </c>
      <c r="AD459" s="3"/>
    </row>
    <row r="460" spans="26:30" ht="12.75">
      <c r="Z460" s="3"/>
      <c r="AA460" s="3"/>
      <c r="AB460" s="39" t="s">
        <v>126</v>
      </c>
      <c r="AC460" s="39" t="s">
        <v>383</v>
      </c>
      <c r="AD460" s="3"/>
    </row>
    <row r="461" spans="26:30" ht="12.75">
      <c r="Z461" s="3"/>
      <c r="AA461" s="3"/>
      <c r="AB461" s="39" t="s">
        <v>126</v>
      </c>
      <c r="AC461" s="39" t="s">
        <v>341</v>
      </c>
      <c r="AD461" s="3"/>
    </row>
    <row r="462" spans="26:30" ht="12.75">
      <c r="Z462" s="3"/>
      <c r="AA462" s="3"/>
      <c r="AB462" s="39" t="s">
        <v>126</v>
      </c>
      <c r="AC462" s="39" t="s">
        <v>384</v>
      </c>
      <c r="AD462" s="3"/>
    </row>
    <row r="463" spans="26:30" ht="12.75">
      <c r="Z463" s="3"/>
      <c r="AA463" s="3"/>
      <c r="AB463" s="39" t="s">
        <v>126</v>
      </c>
      <c r="AC463" s="39" t="s">
        <v>19</v>
      </c>
      <c r="AD463" s="3"/>
    </row>
    <row r="464" spans="26:30" ht="12.75">
      <c r="Z464" s="3"/>
      <c r="AA464" s="3"/>
      <c r="AB464" s="39" t="s">
        <v>126</v>
      </c>
      <c r="AC464" s="39" t="s">
        <v>402</v>
      </c>
      <c r="AD464" s="3"/>
    </row>
    <row r="465" spans="26:30" ht="12.75">
      <c r="Z465" s="3"/>
      <c r="AA465" s="3"/>
      <c r="AB465" s="39" t="s">
        <v>126</v>
      </c>
      <c r="AC465" s="39" t="s">
        <v>408</v>
      </c>
      <c r="AD465" s="3"/>
    </row>
    <row r="466" spans="26:30" ht="12.75">
      <c r="Z466" s="3"/>
      <c r="AA466" s="3"/>
      <c r="AB466" s="39" t="s">
        <v>126</v>
      </c>
      <c r="AC466" s="39" t="s">
        <v>409</v>
      </c>
      <c r="AD466" s="3"/>
    </row>
    <row r="467" spans="26:30" ht="12.75">
      <c r="Z467" s="3"/>
      <c r="AA467" s="3"/>
      <c r="AB467" s="39" t="s">
        <v>126</v>
      </c>
      <c r="AC467" s="39" t="s">
        <v>410</v>
      </c>
      <c r="AD467" s="3"/>
    </row>
    <row r="468" spans="26:30" ht="12.75">
      <c r="Z468" s="3"/>
      <c r="AA468" s="3"/>
      <c r="AB468" s="39" t="s">
        <v>126</v>
      </c>
      <c r="AC468" s="39" t="s">
        <v>414</v>
      </c>
      <c r="AD468" s="3"/>
    </row>
    <row r="469" spans="26:30" ht="12.75">
      <c r="Z469" s="3"/>
      <c r="AA469" s="3"/>
      <c r="AB469" s="39" t="s">
        <v>126</v>
      </c>
      <c r="AC469" s="39" t="s">
        <v>150</v>
      </c>
      <c r="AD469" s="3"/>
    </row>
    <row r="470" spans="26:30" ht="12.75">
      <c r="Z470" s="3"/>
      <c r="AA470" s="3"/>
      <c r="AB470" s="39" t="s">
        <v>126</v>
      </c>
      <c r="AC470" s="39" t="s">
        <v>342</v>
      </c>
      <c r="AD470" s="3"/>
    </row>
    <row r="471" spans="26:30" ht="12.75">
      <c r="Z471" s="3"/>
      <c r="AA471" s="3"/>
      <c r="AB471" s="39" t="s">
        <v>126</v>
      </c>
      <c r="AC471" s="39" t="s">
        <v>418</v>
      </c>
      <c r="AD471" s="3"/>
    </row>
    <row r="472" spans="26:30" ht="12.75">
      <c r="Z472" s="3"/>
      <c r="AA472" s="3"/>
      <c r="AB472" s="39" t="s">
        <v>126</v>
      </c>
      <c r="AC472" s="39" t="s">
        <v>153</v>
      </c>
      <c r="AD472" s="3"/>
    </row>
    <row r="473" spans="26:30" ht="12.75">
      <c r="Z473" s="3"/>
      <c r="AA473" s="3"/>
      <c r="AB473" s="39" t="s">
        <v>126</v>
      </c>
      <c r="AC473" s="39" t="s">
        <v>420</v>
      </c>
      <c r="AD473" s="3"/>
    </row>
    <row r="474" spans="26:30" ht="12.75">
      <c r="Z474" s="3"/>
      <c r="AA474" s="3"/>
      <c r="AB474" s="39" t="s">
        <v>126</v>
      </c>
      <c r="AC474" s="39" t="s">
        <v>156</v>
      </c>
      <c r="AD474" s="3"/>
    </row>
    <row r="475" spans="26:30" ht="12.75">
      <c r="Z475" s="3"/>
      <c r="AA475" s="3"/>
      <c r="AB475" s="39" t="s">
        <v>129</v>
      </c>
      <c r="AC475" s="39" t="s">
        <v>422</v>
      </c>
      <c r="AD475" s="3"/>
    </row>
    <row r="476" spans="26:30" ht="12.75">
      <c r="Z476" s="3"/>
      <c r="AA476" s="3"/>
      <c r="AB476" s="39" t="s">
        <v>129</v>
      </c>
      <c r="AC476" s="39" t="s">
        <v>344</v>
      </c>
      <c r="AD476" s="3"/>
    </row>
    <row r="477" spans="26:30" ht="12.75">
      <c r="Z477" s="3"/>
      <c r="AA477" s="3"/>
      <c r="AB477" s="39" t="s">
        <v>129</v>
      </c>
      <c r="AC477" s="39" t="s">
        <v>345</v>
      </c>
      <c r="AD477" s="3"/>
    </row>
    <row r="478" spans="26:30" ht="12.75">
      <c r="Z478" s="3"/>
      <c r="AA478" s="3"/>
      <c r="AB478" s="39" t="s">
        <v>129</v>
      </c>
      <c r="AC478" s="39" t="s">
        <v>346</v>
      </c>
      <c r="AD478" s="3"/>
    </row>
    <row r="479" spans="26:30" ht="12.75">
      <c r="Z479" s="3"/>
      <c r="AA479" s="3"/>
      <c r="AB479" s="39" t="s">
        <v>129</v>
      </c>
      <c r="AC479" s="39" t="s">
        <v>340</v>
      </c>
      <c r="AD479" s="3"/>
    </row>
    <row r="480" spans="26:30" ht="12.75">
      <c r="Z480" s="3"/>
      <c r="AA480" s="3"/>
      <c r="AB480" s="39" t="s">
        <v>129</v>
      </c>
      <c r="AC480" s="39" t="s">
        <v>360</v>
      </c>
      <c r="AD480" s="3"/>
    </row>
    <row r="481" spans="26:30" ht="12.75">
      <c r="Z481" s="3"/>
      <c r="AA481" s="3"/>
      <c r="AB481" s="39" t="s">
        <v>129</v>
      </c>
      <c r="AC481" s="39" t="s">
        <v>364</v>
      </c>
      <c r="AD481" s="3"/>
    </row>
    <row r="482" spans="26:30" ht="12.75">
      <c r="Z482" s="3"/>
      <c r="AA482" s="3"/>
      <c r="AB482" s="39" t="s">
        <v>129</v>
      </c>
      <c r="AC482" s="39" t="s">
        <v>371</v>
      </c>
      <c r="AD482" s="3"/>
    </row>
    <row r="483" spans="26:30" ht="12.75">
      <c r="Z483" s="3"/>
      <c r="AA483" s="3"/>
      <c r="AB483" s="39" t="s">
        <v>129</v>
      </c>
      <c r="AC483" s="39" t="s">
        <v>91</v>
      </c>
      <c r="AD483" s="3"/>
    </row>
    <row r="484" spans="26:30" ht="12.75">
      <c r="Z484" s="3"/>
      <c r="AA484" s="3"/>
      <c r="AB484" s="39" t="s">
        <v>129</v>
      </c>
      <c r="AC484" s="39" t="s">
        <v>343</v>
      </c>
      <c r="AD484" s="3"/>
    </row>
    <row r="485" spans="26:30" ht="12.75">
      <c r="Z485" s="3"/>
      <c r="AA485" s="3"/>
      <c r="AB485" s="39" t="s">
        <v>129</v>
      </c>
      <c r="AC485" s="39" t="s">
        <v>350</v>
      </c>
      <c r="AD485" s="3"/>
    </row>
    <row r="486" spans="26:30" ht="12.75">
      <c r="Z486" s="3"/>
      <c r="AA486" s="3"/>
      <c r="AB486" s="39" t="s">
        <v>129</v>
      </c>
      <c r="AC486" s="39" t="s">
        <v>431</v>
      </c>
      <c r="AD486" s="3"/>
    </row>
    <row r="487" spans="26:30" ht="12.75">
      <c r="Z487" s="3"/>
      <c r="AA487" s="3"/>
      <c r="AB487" s="39" t="s">
        <v>129</v>
      </c>
      <c r="AC487" s="39" t="s">
        <v>432</v>
      </c>
      <c r="AD487" s="3"/>
    </row>
    <row r="488" spans="26:30" ht="12.75">
      <c r="Z488" s="3"/>
      <c r="AA488" s="3"/>
      <c r="AB488" s="39" t="s">
        <v>129</v>
      </c>
      <c r="AC488" s="39" t="s">
        <v>174</v>
      </c>
      <c r="AD488" s="3"/>
    </row>
    <row r="489" spans="26:30" ht="12.75">
      <c r="Z489" s="3"/>
      <c r="AA489" s="3"/>
      <c r="AB489" s="39" t="s">
        <v>129</v>
      </c>
      <c r="AC489" s="39" t="s">
        <v>176</v>
      </c>
      <c r="AD489" s="3"/>
    </row>
    <row r="490" spans="26:30" ht="12.75">
      <c r="Z490" s="3"/>
      <c r="AA490" s="3"/>
      <c r="AB490" s="39" t="s">
        <v>129</v>
      </c>
      <c r="AC490" s="39" t="s">
        <v>178</v>
      </c>
      <c r="AD490" s="3"/>
    </row>
    <row r="491" spans="26:30" ht="12.75">
      <c r="Z491" s="3"/>
      <c r="AA491" s="3"/>
      <c r="AB491" s="39" t="s">
        <v>129</v>
      </c>
      <c r="AC491" s="39" t="s">
        <v>181</v>
      </c>
      <c r="AD491" s="3"/>
    </row>
    <row r="492" spans="26:30" ht="12.75">
      <c r="Z492" s="3"/>
      <c r="AA492" s="3"/>
      <c r="AB492" s="39" t="s">
        <v>129</v>
      </c>
      <c r="AC492" s="39" t="s">
        <v>441</v>
      </c>
      <c r="AD492" s="3"/>
    </row>
    <row r="493" spans="26:30" ht="12.75">
      <c r="Z493" s="3"/>
      <c r="AA493" s="3"/>
      <c r="AB493" s="39" t="s">
        <v>129</v>
      </c>
      <c r="AC493" s="39" t="s">
        <v>183</v>
      </c>
      <c r="AD493" s="3"/>
    </row>
    <row r="494" spans="26:30" ht="12.75">
      <c r="Z494" s="3"/>
      <c r="AA494" s="3"/>
      <c r="AB494" s="39" t="s">
        <v>129</v>
      </c>
      <c r="AC494" s="3" t="s">
        <v>184</v>
      </c>
      <c r="AD494" s="3"/>
    </row>
    <row r="495" spans="26:30" ht="12.75">
      <c r="Z495" s="3"/>
      <c r="AA495" s="3"/>
      <c r="AB495" s="39" t="s">
        <v>129</v>
      </c>
      <c r="AC495" s="39" t="s">
        <v>408</v>
      </c>
      <c r="AD495" s="3"/>
    </row>
    <row r="496" spans="26:30" ht="12.75">
      <c r="Z496" s="3"/>
      <c r="AA496" s="3"/>
      <c r="AB496" s="39" t="s">
        <v>129</v>
      </c>
      <c r="AC496" s="39" t="s">
        <v>409</v>
      </c>
      <c r="AD496" s="3"/>
    </row>
    <row r="497" spans="26:30" ht="12.75">
      <c r="Z497" s="3"/>
      <c r="AA497" s="3"/>
      <c r="AB497" s="39" t="s">
        <v>129</v>
      </c>
      <c r="AC497" s="39" t="s">
        <v>410</v>
      </c>
      <c r="AD497" s="3"/>
    </row>
    <row r="498" spans="26:30" ht="12.75">
      <c r="Z498" s="3"/>
      <c r="AA498" s="3"/>
      <c r="AB498" s="39" t="s">
        <v>129</v>
      </c>
      <c r="AC498" s="39" t="s">
        <v>414</v>
      </c>
      <c r="AD498" s="3"/>
    </row>
    <row r="499" spans="26:30" ht="12.75">
      <c r="Z499" s="3"/>
      <c r="AA499" s="3"/>
      <c r="AB499" s="39" t="s">
        <v>129</v>
      </c>
      <c r="AC499" s="39" t="s">
        <v>150</v>
      </c>
      <c r="AD499" s="3"/>
    </row>
    <row r="500" spans="26:30" ht="12.75">
      <c r="Z500" s="3"/>
      <c r="AA500" s="3"/>
      <c r="AB500" s="39" t="s">
        <v>129</v>
      </c>
      <c r="AC500" s="39" t="s">
        <v>342</v>
      </c>
      <c r="AD500" s="3"/>
    </row>
    <row r="501" spans="26:30" ht="12.75">
      <c r="Z501" s="3"/>
      <c r="AA501" s="3"/>
      <c r="AB501" s="39" t="s">
        <v>129</v>
      </c>
      <c r="AC501" s="39" t="s">
        <v>418</v>
      </c>
      <c r="AD501" s="3"/>
    </row>
    <row r="502" spans="26:30" ht="12.75">
      <c r="Z502" s="3"/>
      <c r="AA502" s="3"/>
      <c r="AB502" s="39" t="s">
        <v>129</v>
      </c>
      <c r="AC502" s="39" t="s">
        <v>153</v>
      </c>
      <c r="AD502" s="3"/>
    </row>
    <row r="503" spans="26:30" ht="12.75">
      <c r="Z503" s="3"/>
      <c r="AA503" s="3"/>
      <c r="AB503" s="39" t="s">
        <v>129</v>
      </c>
      <c r="AC503" s="39" t="s">
        <v>420</v>
      </c>
      <c r="AD503" s="3"/>
    </row>
    <row r="504" spans="26:30" ht="12.75">
      <c r="Z504" s="3"/>
      <c r="AA504" s="3"/>
      <c r="AB504" s="39" t="s">
        <v>129</v>
      </c>
      <c r="AC504" s="39" t="s">
        <v>156</v>
      </c>
      <c r="AD504" s="3"/>
    </row>
    <row r="505" spans="26:30" ht="12.75">
      <c r="Z505" s="3"/>
      <c r="AA505" s="3"/>
      <c r="AD505" s="3"/>
    </row>
    <row r="506" spans="26:30" ht="12.75">
      <c r="Z506" s="3"/>
      <c r="AA506" s="3"/>
      <c r="AD506" s="3"/>
    </row>
    <row r="507" spans="26:30" ht="12.75">
      <c r="Z507" s="3"/>
      <c r="AA507" s="3"/>
      <c r="AD507" s="3"/>
    </row>
    <row r="508" spans="26:30" ht="12.75">
      <c r="Z508" s="3"/>
      <c r="AA508" s="3"/>
      <c r="AD508" s="3"/>
    </row>
    <row r="509" spans="26:30" ht="12.75">
      <c r="Z509" s="3"/>
      <c r="AA509" s="3"/>
      <c r="AD509" s="3"/>
    </row>
    <row r="510" spans="26:30" ht="12.75">
      <c r="Z510" s="3"/>
      <c r="AA510" s="3"/>
      <c r="AD510" s="3"/>
    </row>
    <row r="511" spans="26:30" ht="12.75">
      <c r="Z511" s="3"/>
      <c r="AA511" s="3"/>
      <c r="AD511" s="3"/>
    </row>
    <row r="512" spans="26:30" ht="12.75">
      <c r="Z512" s="3"/>
      <c r="AA512" s="3"/>
      <c r="AD512" s="3"/>
    </row>
    <row r="513" spans="26:30" ht="12.75">
      <c r="Z513" s="3"/>
      <c r="AA513" s="3"/>
      <c r="AD513" s="3"/>
    </row>
    <row r="514" spans="26:30" ht="12.75">
      <c r="Z514" s="3"/>
      <c r="AA514" s="3"/>
      <c r="AD514" s="3"/>
    </row>
    <row r="515" spans="26:30" ht="12.75">
      <c r="Z515" s="3"/>
      <c r="AA515" s="3"/>
      <c r="AD515" s="3"/>
    </row>
    <row r="516" spans="26:30" ht="12.75">
      <c r="Z516" s="3"/>
      <c r="AA516" s="3"/>
      <c r="AD516" s="3"/>
    </row>
    <row r="517" spans="26:30" ht="12.75">
      <c r="Z517" s="3"/>
      <c r="AA517" s="3"/>
      <c r="AD517" s="3"/>
    </row>
    <row r="518" spans="26:30" ht="12.75">
      <c r="Z518" s="3"/>
      <c r="AA518" s="3"/>
      <c r="AD518" s="3"/>
    </row>
    <row r="519" spans="26:30" ht="12.75">
      <c r="Z519" s="3"/>
      <c r="AA519" s="3"/>
      <c r="AD519" s="3"/>
    </row>
    <row r="520" spans="26:30" ht="12.75">
      <c r="Z520" s="3"/>
      <c r="AA520" s="3"/>
      <c r="AD520" s="3"/>
    </row>
    <row r="521" spans="26:30" ht="12.75">
      <c r="Z521" s="3"/>
      <c r="AA521" s="3"/>
      <c r="AD521" s="3"/>
    </row>
    <row r="522" spans="26:30" ht="12.75">
      <c r="Z522" s="3"/>
      <c r="AA522" s="3"/>
      <c r="AD522" s="3"/>
    </row>
    <row r="523" spans="26:30" ht="12.75">
      <c r="Z523" s="3"/>
      <c r="AA523" s="3"/>
      <c r="AD523" s="3"/>
    </row>
    <row r="524" spans="26:30" ht="12.75">
      <c r="Z524" s="3"/>
      <c r="AA524" s="3"/>
      <c r="AD524" s="3"/>
    </row>
    <row r="525" spans="26:30" ht="12.75">
      <c r="Z525" s="3"/>
      <c r="AA525" s="3"/>
      <c r="AD525" s="3"/>
    </row>
    <row r="526" spans="26:30" ht="12.75">
      <c r="Z526" s="3"/>
      <c r="AA526" s="3"/>
      <c r="AD526" s="3"/>
    </row>
    <row r="527" spans="26:30" ht="12.75">
      <c r="Z527" s="3"/>
      <c r="AA527" s="3"/>
      <c r="AD527" s="3"/>
    </row>
    <row r="528" spans="26:30" ht="12.75">
      <c r="Z528" s="3"/>
      <c r="AA528" s="3"/>
      <c r="AD528" s="3"/>
    </row>
    <row r="529" spans="26:30" ht="12.75">
      <c r="Z529" s="3"/>
      <c r="AA529" s="3"/>
      <c r="AD529" s="3"/>
    </row>
    <row r="530" spans="26:30" ht="12.75">
      <c r="Z530" s="3"/>
      <c r="AA530" s="3"/>
      <c r="AD530" s="3"/>
    </row>
    <row r="531" spans="26:30" ht="12.75">
      <c r="Z531" s="3"/>
      <c r="AA531" s="3"/>
      <c r="AD531" s="3"/>
    </row>
    <row r="532" spans="26:30" ht="12.75">
      <c r="Z532" s="3"/>
      <c r="AA532" s="3"/>
      <c r="AD532" s="3"/>
    </row>
    <row r="533" spans="26:30" ht="12.75">
      <c r="Z533" s="3"/>
      <c r="AA533" s="3"/>
      <c r="AD533" s="3"/>
    </row>
    <row r="534" spans="26:30" ht="12.75">
      <c r="Z534" s="3"/>
      <c r="AA534" s="3"/>
      <c r="AD534" s="3"/>
    </row>
    <row r="535" spans="26:30" ht="12.75">
      <c r="Z535" s="3"/>
      <c r="AA535" s="3"/>
      <c r="AD535" s="3"/>
    </row>
    <row r="536" spans="26:30" ht="12.75">
      <c r="Z536" s="3"/>
      <c r="AA536" s="3"/>
      <c r="AD536" s="3"/>
    </row>
    <row r="537" spans="26:30" ht="12.75">
      <c r="Z537" s="3"/>
      <c r="AA537" s="3"/>
      <c r="AD537" s="3"/>
    </row>
    <row r="538" spans="26:30" ht="12.75">
      <c r="Z538" s="3"/>
      <c r="AA538" s="3"/>
      <c r="AD538" s="3"/>
    </row>
    <row r="539" spans="26:30" ht="12.75">
      <c r="Z539" s="3"/>
      <c r="AA539" s="3"/>
      <c r="AD539" s="3"/>
    </row>
    <row r="540" spans="26:30" ht="12.75">
      <c r="Z540" s="3"/>
      <c r="AA540" s="3"/>
      <c r="AD540" s="3"/>
    </row>
    <row r="541" spans="26:30" ht="12.75">
      <c r="Z541" s="3"/>
      <c r="AA541" s="3"/>
      <c r="AD541" s="3"/>
    </row>
    <row r="542" spans="26:30" ht="12.75">
      <c r="Z542" s="3"/>
      <c r="AA542" s="3"/>
      <c r="AD542" s="3"/>
    </row>
    <row r="543" spans="26:30" ht="12.75">
      <c r="Z543" s="3"/>
      <c r="AA543" s="3"/>
      <c r="AD543" s="3"/>
    </row>
    <row r="544" spans="26:30" ht="12.75">
      <c r="Z544" s="3"/>
      <c r="AA544" s="3"/>
      <c r="AD544" s="3"/>
    </row>
    <row r="545" spans="26:30" ht="12.75">
      <c r="Z545" s="3"/>
      <c r="AA545" s="3"/>
      <c r="AD545" s="3"/>
    </row>
    <row r="546" spans="26:30" ht="12.75">
      <c r="Z546" s="3"/>
      <c r="AA546" s="3"/>
      <c r="AD546" s="3"/>
    </row>
    <row r="547" spans="26:30" ht="12.75">
      <c r="Z547" s="3"/>
      <c r="AA547" s="3"/>
      <c r="AD547" s="3"/>
    </row>
    <row r="548" spans="26:30" ht="12.75">
      <c r="Z548" s="3"/>
      <c r="AA548" s="3"/>
      <c r="AD548" s="3"/>
    </row>
    <row r="549" spans="26:30" ht="12.75">
      <c r="Z549" s="3"/>
      <c r="AA549" s="3"/>
      <c r="AD549" s="3"/>
    </row>
    <row r="550" spans="26:30" ht="12.75">
      <c r="Z550" s="3"/>
      <c r="AA550" s="3"/>
      <c r="AD550" s="3"/>
    </row>
    <row r="551" spans="26:30" ht="12.75">
      <c r="Z551" s="3"/>
      <c r="AA551" s="3"/>
      <c r="AD551" s="3"/>
    </row>
    <row r="552" spans="26:30" ht="12.75">
      <c r="Z552" s="3"/>
      <c r="AA552" s="3"/>
      <c r="AD552" s="3"/>
    </row>
    <row r="553" spans="26:30" ht="12.75">
      <c r="Z553" s="3"/>
      <c r="AA553" s="3"/>
      <c r="AD553" s="3"/>
    </row>
    <row r="554" spans="26:30" ht="12.75">
      <c r="Z554" s="3"/>
      <c r="AA554" s="3"/>
      <c r="AD554" s="3"/>
    </row>
    <row r="555" spans="26:30" ht="12.75">
      <c r="Z555" s="3"/>
      <c r="AA555" s="3"/>
      <c r="AD555" s="3"/>
    </row>
    <row r="556" spans="26:30" ht="12.75">
      <c r="Z556" s="3"/>
      <c r="AA556" s="3"/>
      <c r="AD556" s="3"/>
    </row>
    <row r="557" spans="26:30" ht="12.75">
      <c r="Z557" s="3"/>
      <c r="AA557" s="3"/>
      <c r="AD557" s="3"/>
    </row>
    <row r="558" spans="26:30" ht="12.75">
      <c r="Z558" s="3"/>
      <c r="AA558" s="3"/>
      <c r="AD558" s="3"/>
    </row>
    <row r="559" spans="26:30" ht="12.75">
      <c r="Z559" s="3"/>
      <c r="AA559" s="3"/>
      <c r="AD559" s="3"/>
    </row>
    <row r="560" spans="26:30" ht="12.75">
      <c r="Z560" s="3"/>
      <c r="AA560" s="3"/>
      <c r="AD560" s="3"/>
    </row>
    <row r="561" spans="26:30" ht="12.75">
      <c r="Z561" s="3"/>
      <c r="AA561" s="3"/>
      <c r="AD561" s="3"/>
    </row>
    <row r="562" spans="26:30" ht="12.75">
      <c r="Z562" s="3"/>
      <c r="AA562" s="3"/>
      <c r="AD562" s="3"/>
    </row>
    <row r="563" spans="26:30" ht="12.75">
      <c r="Z563" s="3"/>
      <c r="AA563" s="3"/>
      <c r="AD563" s="3"/>
    </row>
    <row r="564" spans="26:30" ht="12.75">
      <c r="Z564" s="3"/>
      <c r="AA564" s="3"/>
      <c r="AD564" s="3"/>
    </row>
    <row r="565" spans="26:30" ht="12.75">
      <c r="Z565" s="3"/>
      <c r="AA565" s="3"/>
      <c r="AD565" s="3"/>
    </row>
    <row r="566" spans="26:30" ht="12.75">
      <c r="Z566" s="3"/>
      <c r="AA566" s="3"/>
      <c r="AD566" s="3"/>
    </row>
    <row r="567" spans="26:30" ht="12.75">
      <c r="Z567" s="3"/>
      <c r="AA567" s="3"/>
      <c r="AD567" s="3"/>
    </row>
    <row r="568" spans="26:30" ht="12.75">
      <c r="Z568" s="3"/>
      <c r="AA568" s="3"/>
      <c r="AD568" s="3"/>
    </row>
    <row r="569" spans="26:30" ht="12.75">
      <c r="Z569" s="3"/>
      <c r="AA569" s="3"/>
      <c r="AD569" s="3"/>
    </row>
    <row r="570" spans="26:30" ht="12.75">
      <c r="Z570" s="3"/>
      <c r="AA570" s="3"/>
      <c r="AD570" s="3"/>
    </row>
    <row r="571" spans="26:30" ht="12.75">
      <c r="Z571" s="3"/>
      <c r="AA571" s="3"/>
      <c r="AD571" s="3"/>
    </row>
    <row r="572" spans="26:30" ht="12.75">
      <c r="Z572" s="3"/>
      <c r="AA572" s="3"/>
      <c r="AD572" s="3"/>
    </row>
    <row r="573" spans="26:30" ht="12.75">
      <c r="Z573" s="3"/>
      <c r="AA573" s="3"/>
      <c r="AD573" s="3"/>
    </row>
    <row r="574" spans="26:30" ht="12.75">
      <c r="Z574" s="3"/>
      <c r="AA574" s="3"/>
      <c r="AD574" s="3"/>
    </row>
    <row r="575" spans="26:30" ht="12.75">
      <c r="Z575" s="3"/>
      <c r="AA575" s="3"/>
      <c r="AD575" s="3"/>
    </row>
    <row r="576" spans="26:30" ht="12.75">
      <c r="Z576" s="3"/>
      <c r="AA576" s="3"/>
      <c r="AC576" s="3"/>
      <c r="AD576" s="3"/>
    </row>
    <row r="577" spans="26:30" ht="12.75">
      <c r="Z577" s="3"/>
      <c r="AA577" s="3"/>
      <c r="AC577" s="3"/>
      <c r="AD577" s="3"/>
    </row>
    <row r="578" spans="26:30" ht="12.75">
      <c r="Z578" s="3"/>
      <c r="AA578" s="3"/>
      <c r="AC578" s="3"/>
      <c r="AD578" s="3"/>
    </row>
    <row r="579" spans="26:30" ht="12.75">
      <c r="Z579" s="3"/>
      <c r="AA579" s="3"/>
      <c r="AC579" s="3"/>
      <c r="AD579" s="3"/>
    </row>
    <row r="580" spans="26:30" ht="12.75">
      <c r="Z580" s="3"/>
      <c r="AA580" s="3"/>
      <c r="AC580" s="3"/>
      <c r="AD580" s="3"/>
    </row>
    <row r="581" spans="26:30" ht="12.75">
      <c r="Z581" s="3"/>
      <c r="AA581" s="3"/>
      <c r="AC581" s="3"/>
      <c r="AD581" s="3"/>
    </row>
    <row r="582" spans="26:30" ht="12.75">
      <c r="Z582" s="3"/>
      <c r="AA582" s="3"/>
      <c r="AC582" s="3"/>
      <c r="AD582" s="3"/>
    </row>
    <row r="583" spans="26:30" ht="12.75">
      <c r="Z583" s="3"/>
      <c r="AA583" s="3"/>
      <c r="AC583" s="3"/>
      <c r="AD583" s="3"/>
    </row>
    <row r="584" spans="26:30" ht="12.75">
      <c r="Z584" s="3"/>
      <c r="AA584" s="3"/>
      <c r="AC584" s="3"/>
      <c r="AD584" s="3"/>
    </row>
    <row r="585" spans="26:30" ht="12.75">
      <c r="Z585" s="3"/>
      <c r="AA585" s="3"/>
      <c r="AC585" s="3"/>
      <c r="AD585" s="3"/>
    </row>
    <row r="586" spans="26:30" ht="12.75">
      <c r="Z586" s="3"/>
      <c r="AA586" s="3"/>
      <c r="AB586" s="3"/>
      <c r="AC586" s="3"/>
      <c r="AD586" s="3"/>
    </row>
    <row r="587" spans="26:30" ht="12.75">
      <c r="Z587" s="3"/>
      <c r="AA587" s="3"/>
      <c r="AB587" s="3"/>
      <c r="AC587" s="3"/>
      <c r="AD587" s="3"/>
    </row>
    <row r="588" spans="26:30" ht="12.75">
      <c r="Z588" s="3"/>
      <c r="AA588" s="3"/>
      <c r="AB588" s="3"/>
      <c r="AC588" s="3"/>
      <c r="AD588" s="3"/>
    </row>
    <row r="589" spans="26:30" ht="12.75">
      <c r="Z589" s="3"/>
      <c r="AA589" s="3"/>
      <c r="AB589" s="3"/>
      <c r="AC589" s="3"/>
      <c r="AD589" s="3"/>
    </row>
    <row r="590" spans="26:30" ht="12.75">
      <c r="Z590" s="3"/>
      <c r="AA590" s="3"/>
      <c r="AB590" s="3"/>
      <c r="AC590" s="3"/>
      <c r="AD590" s="3"/>
    </row>
    <row r="591" spans="26:30" ht="12.75">
      <c r="Z591" s="3"/>
      <c r="AA591" s="3"/>
      <c r="AB591" s="3"/>
      <c r="AC591" s="3"/>
      <c r="AD591" s="3"/>
    </row>
    <row r="592" spans="26:30" ht="12.75">
      <c r="Z592" s="3"/>
      <c r="AA592" s="3"/>
      <c r="AB592" s="3"/>
      <c r="AC592" s="3"/>
      <c r="AD592" s="3"/>
    </row>
    <row r="593" spans="26:30" ht="12.75">
      <c r="Z593" s="3"/>
      <c r="AA593" s="3"/>
      <c r="AB593" s="3"/>
      <c r="AC593" s="3"/>
      <c r="AD593" s="3"/>
    </row>
    <row r="594" spans="26:30" ht="12.75">
      <c r="Z594" s="3"/>
      <c r="AA594" s="3"/>
      <c r="AB594" s="3"/>
      <c r="AC594" s="3"/>
      <c r="AD594" s="3"/>
    </row>
    <row r="595" spans="26:30" ht="12.75">
      <c r="Z595" s="3"/>
      <c r="AA595" s="3"/>
      <c r="AB595" s="3"/>
      <c r="AC595" s="3"/>
      <c r="AD595" s="3"/>
    </row>
    <row r="596" spans="26:30" ht="12.75">
      <c r="Z596" s="3"/>
      <c r="AA596" s="3"/>
      <c r="AB596" s="3"/>
      <c r="AC596" s="3"/>
      <c r="AD596" s="3"/>
    </row>
    <row r="597" spans="26:30" ht="12.75">
      <c r="Z597" s="3"/>
      <c r="AA597" s="3"/>
      <c r="AB597" s="3"/>
      <c r="AC597" s="3"/>
      <c r="AD597" s="3"/>
    </row>
    <row r="598" spans="26:30" ht="12.75">
      <c r="Z598" s="3"/>
      <c r="AA598" s="3"/>
      <c r="AB598" s="3"/>
      <c r="AC598" s="3"/>
      <c r="AD598" s="3"/>
    </row>
    <row r="599" spans="26:30" ht="12.75">
      <c r="Z599" s="3"/>
      <c r="AA599" s="3"/>
      <c r="AB599" s="3"/>
      <c r="AC599" s="3"/>
      <c r="AD599" s="3"/>
    </row>
    <row r="600" spans="26:30" ht="12.75">
      <c r="Z600" s="3"/>
      <c r="AA600" s="3"/>
      <c r="AB600" s="3"/>
      <c r="AC600" s="3"/>
      <c r="AD600" s="3"/>
    </row>
    <row r="601" spans="26:30" ht="12.75">
      <c r="Z601" s="3"/>
      <c r="AA601" s="3"/>
      <c r="AB601" s="3"/>
      <c r="AC601" s="3"/>
      <c r="AD601" s="3"/>
    </row>
    <row r="602" spans="26:30" ht="12.75">
      <c r="Z602" s="3"/>
      <c r="AA602" s="3"/>
      <c r="AB602" s="3"/>
      <c r="AC602" s="3"/>
      <c r="AD602" s="3"/>
    </row>
    <row r="603" spans="26:30" ht="12.75">
      <c r="Z603" s="3"/>
      <c r="AA603" s="3"/>
      <c r="AB603" s="3"/>
      <c r="AC603" s="3"/>
      <c r="AD603" s="3"/>
    </row>
    <row r="604" spans="26:30" ht="12.75">
      <c r="Z604" s="3"/>
      <c r="AA604" s="3"/>
      <c r="AB604" s="3"/>
      <c r="AC604" s="3"/>
      <c r="AD604" s="3"/>
    </row>
    <row r="605" spans="26:30" ht="12.75">
      <c r="Z605" s="3"/>
      <c r="AA605" s="3"/>
      <c r="AB605" s="3"/>
      <c r="AC605" s="3"/>
      <c r="AD605" s="3"/>
    </row>
    <row r="606" spans="26:30" ht="12.75">
      <c r="Z606" s="3"/>
      <c r="AA606" s="3"/>
      <c r="AB606" s="3"/>
      <c r="AC606" s="3"/>
      <c r="AD606" s="3"/>
    </row>
    <row r="607" spans="26:30" ht="12.75">
      <c r="Z607" s="3"/>
      <c r="AA607" s="3"/>
      <c r="AB607" s="3"/>
      <c r="AC607" s="3"/>
      <c r="AD607" s="3"/>
    </row>
    <row r="608" spans="26:30" ht="12.75">
      <c r="Z608" s="3"/>
      <c r="AA608" s="3"/>
      <c r="AB608" s="3"/>
      <c r="AC608" s="3"/>
      <c r="AD608" s="3"/>
    </row>
    <row r="609" spans="26:30" ht="12.75">
      <c r="Z609" s="3"/>
      <c r="AA609" s="3"/>
      <c r="AB609" s="3"/>
      <c r="AC609" s="3"/>
      <c r="AD609" s="3"/>
    </row>
    <row r="610" spans="26:30" ht="12.75">
      <c r="Z610" s="3"/>
      <c r="AA610" s="3"/>
      <c r="AB610" s="3"/>
      <c r="AC610" s="3"/>
      <c r="AD610" s="3"/>
    </row>
    <row r="611" spans="26:30" ht="12.75">
      <c r="Z611" s="3"/>
      <c r="AA611" s="3"/>
      <c r="AB611" s="3"/>
      <c r="AC611" s="3"/>
      <c r="AD611" s="3"/>
    </row>
    <row r="612" spans="26:30" ht="12.75">
      <c r="Z612" s="3"/>
      <c r="AA612" s="3"/>
      <c r="AB612" s="3"/>
      <c r="AC612" s="3"/>
      <c r="AD612" s="3"/>
    </row>
    <row r="613" spans="26:30" ht="12.75">
      <c r="Z613" s="3"/>
      <c r="AA613" s="3"/>
      <c r="AB613" s="3"/>
      <c r="AC613" s="3"/>
      <c r="AD613" s="3"/>
    </row>
    <row r="614" spans="26:30" ht="12.75">
      <c r="Z614" s="3"/>
      <c r="AA614" s="3"/>
      <c r="AB614" s="3"/>
      <c r="AC614" s="3"/>
      <c r="AD614" s="3"/>
    </row>
    <row r="615" spans="26:30" ht="12.75">
      <c r="Z615" s="3"/>
      <c r="AA615" s="3"/>
      <c r="AB615" s="3"/>
      <c r="AC615" s="3"/>
      <c r="AD615" s="3"/>
    </row>
    <row r="616" spans="26:30" ht="12.75">
      <c r="Z616" s="3"/>
      <c r="AA616" s="3"/>
      <c r="AB616" s="3"/>
      <c r="AC616" s="3"/>
      <c r="AD616" s="3"/>
    </row>
    <row r="617" spans="26:30" ht="12.75">
      <c r="Z617" s="3"/>
      <c r="AA617" s="3"/>
      <c r="AB617" s="3"/>
      <c r="AC617" s="3"/>
      <c r="AD617" s="3"/>
    </row>
    <row r="618" spans="26:30" ht="12.75">
      <c r="Z618" s="3"/>
      <c r="AA618" s="3"/>
      <c r="AB618" s="3"/>
      <c r="AC618" s="3"/>
      <c r="AD618" s="3"/>
    </row>
    <row r="619" spans="26:30" ht="12.75">
      <c r="Z619" s="3"/>
      <c r="AA619" s="3"/>
      <c r="AB619" s="3"/>
      <c r="AC619" s="3"/>
      <c r="AD619" s="3"/>
    </row>
    <row r="620" spans="26:30" ht="12.75">
      <c r="Z620" s="3"/>
      <c r="AA620" s="3"/>
      <c r="AB620" s="3"/>
      <c r="AC620" s="3"/>
      <c r="AD620" s="3"/>
    </row>
    <row r="621" spans="26:30" ht="12.75">
      <c r="Z621" s="3"/>
      <c r="AA621" s="3"/>
      <c r="AB621" s="3"/>
      <c r="AC621" s="3"/>
      <c r="AD621" s="3"/>
    </row>
    <row r="622" spans="26:30" ht="12.75">
      <c r="Z622" s="3"/>
      <c r="AA622" s="3"/>
      <c r="AB622" s="3"/>
      <c r="AC622" s="3"/>
      <c r="AD622" s="3"/>
    </row>
    <row r="623" spans="26:30" ht="12.75">
      <c r="Z623" s="3"/>
      <c r="AA623" s="3"/>
      <c r="AB623" s="3"/>
      <c r="AC623" s="3"/>
      <c r="AD623" s="3"/>
    </row>
    <row r="624" spans="26:30" ht="12.75">
      <c r="Z624" s="3"/>
      <c r="AA624" s="3"/>
      <c r="AB624" s="3"/>
      <c r="AC624" s="3"/>
      <c r="AD624" s="3"/>
    </row>
    <row r="625" spans="26:30" ht="12.75">
      <c r="Z625" s="3"/>
      <c r="AA625" s="3"/>
      <c r="AB625" s="3"/>
      <c r="AC625" s="3"/>
      <c r="AD625" s="3"/>
    </row>
    <row r="626" spans="26:30" ht="12.75">
      <c r="Z626" s="3"/>
      <c r="AA626" s="3"/>
      <c r="AB626" s="3"/>
      <c r="AC626" s="3"/>
      <c r="AD626" s="3"/>
    </row>
    <row r="627" spans="26:30" ht="12.75">
      <c r="Z627" s="3"/>
      <c r="AA627" s="3"/>
      <c r="AB627" s="3"/>
      <c r="AC627" s="3"/>
      <c r="AD627" s="3"/>
    </row>
    <row r="628" spans="26:30" ht="12.75">
      <c r="Z628" s="3"/>
      <c r="AA628" s="3"/>
      <c r="AB628" s="3"/>
      <c r="AC628" s="3"/>
      <c r="AD628" s="3"/>
    </row>
    <row r="629" spans="26:30" ht="12.75">
      <c r="Z629" s="3"/>
      <c r="AA629" s="3"/>
      <c r="AB629" s="3"/>
      <c r="AC629" s="3"/>
      <c r="AD629" s="3"/>
    </row>
    <row r="630" spans="26:30" ht="12.75">
      <c r="Z630" s="3"/>
      <c r="AA630" s="3"/>
      <c r="AB630" s="3"/>
      <c r="AC630" s="3"/>
      <c r="AD630" s="3"/>
    </row>
    <row r="631" spans="26:30" ht="12.75">
      <c r="Z631" s="3"/>
      <c r="AA631" s="3"/>
      <c r="AB631" s="3"/>
      <c r="AC631" s="3"/>
      <c r="AD631" s="3"/>
    </row>
    <row r="632" spans="26:30" ht="12.75">
      <c r="Z632" s="3"/>
      <c r="AA632" s="3"/>
      <c r="AB632" s="3"/>
      <c r="AC632" s="3"/>
      <c r="AD632" s="3"/>
    </row>
    <row r="633" spans="26:30" ht="12.75">
      <c r="Z633" s="3"/>
      <c r="AA633" s="3"/>
      <c r="AB633" s="3"/>
      <c r="AC633" s="3"/>
      <c r="AD633" s="3"/>
    </row>
    <row r="634" spans="26:30" ht="12.75">
      <c r="Z634" s="3"/>
      <c r="AA634" s="3"/>
      <c r="AB634" s="3"/>
      <c r="AC634" s="3"/>
      <c r="AD634" s="3"/>
    </row>
    <row r="635" spans="26:30" ht="12.75">
      <c r="Z635" s="3"/>
      <c r="AA635" s="3"/>
      <c r="AB635" s="3"/>
      <c r="AC635" s="3"/>
      <c r="AD635" s="3"/>
    </row>
    <row r="636" spans="26:30" ht="12.75">
      <c r="Z636" s="3"/>
      <c r="AA636" s="3"/>
      <c r="AB636" s="3"/>
      <c r="AC636" s="3"/>
      <c r="AD636" s="3"/>
    </row>
    <row r="637" spans="26:30" ht="12.75">
      <c r="Z637" s="3"/>
      <c r="AA637" s="3"/>
      <c r="AB637" s="3"/>
      <c r="AC637" s="3"/>
      <c r="AD637" s="3"/>
    </row>
    <row r="638" spans="26:30" ht="12.75">
      <c r="Z638" s="3"/>
      <c r="AA638" s="3"/>
      <c r="AB638" s="3"/>
      <c r="AC638" s="3"/>
      <c r="AD638" s="3"/>
    </row>
    <row r="639" spans="26:30" ht="12.75">
      <c r="Z639" s="3"/>
      <c r="AA639" s="3"/>
      <c r="AB639" s="3"/>
      <c r="AC639" s="3"/>
      <c r="AD639" s="3"/>
    </row>
    <row r="640" spans="26:30" ht="12.75">
      <c r="Z640" s="3"/>
      <c r="AA640" s="3"/>
      <c r="AB640" s="3"/>
      <c r="AC640" s="3"/>
      <c r="AD640" s="3"/>
    </row>
    <row r="641" spans="26:30" ht="12.75">
      <c r="Z641" s="3"/>
      <c r="AA641" s="3"/>
      <c r="AB641" s="3"/>
      <c r="AC641" s="3"/>
      <c r="AD641" s="3"/>
    </row>
    <row r="642" spans="26:30" ht="12.75">
      <c r="Z642" s="3"/>
      <c r="AA642" s="3"/>
      <c r="AB642" s="3"/>
      <c r="AC642" s="3"/>
      <c r="AD642" s="3"/>
    </row>
    <row r="643" spans="26:30" ht="12.75">
      <c r="Z643" s="3"/>
      <c r="AA643" s="3"/>
      <c r="AB643" s="3"/>
      <c r="AC643" s="3"/>
      <c r="AD643" s="3"/>
    </row>
    <row r="644" spans="26:30" ht="12.75">
      <c r="Z644" s="3"/>
      <c r="AA644" s="3"/>
      <c r="AB644" s="3"/>
      <c r="AC644" s="3"/>
      <c r="AD644" s="3"/>
    </row>
    <row r="645" spans="26:30" ht="12.75">
      <c r="Z645" s="3"/>
      <c r="AA645" s="3"/>
      <c r="AB645" s="3"/>
      <c r="AC645" s="3"/>
      <c r="AD645" s="3"/>
    </row>
    <row r="646" spans="26:30" ht="12.75">
      <c r="Z646" s="3"/>
      <c r="AA646" s="3"/>
      <c r="AB646" s="3"/>
      <c r="AC646" s="3"/>
      <c r="AD646" s="3"/>
    </row>
    <row r="647" spans="26:30" ht="12.75">
      <c r="Z647" s="3"/>
      <c r="AA647" s="3"/>
      <c r="AB647" s="3"/>
      <c r="AC647" s="3"/>
      <c r="AD647" s="3"/>
    </row>
    <row r="648" spans="26:30" ht="12.75">
      <c r="Z648" s="3"/>
      <c r="AA648" s="3"/>
      <c r="AB648" s="3"/>
      <c r="AC648" s="3"/>
      <c r="AD648" s="3"/>
    </row>
    <row r="649" spans="26:30" ht="12.75">
      <c r="Z649" s="3"/>
      <c r="AA649" s="3"/>
      <c r="AB649" s="3"/>
      <c r="AC649" s="3"/>
      <c r="AD649" s="3"/>
    </row>
    <row r="650" spans="26:30" ht="12.75">
      <c r="Z650" s="3"/>
      <c r="AA650" s="3"/>
      <c r="AB650" s="3"/>
      <c r="AC650" s="3"/>
      <c r="AD650" s="3"/>
    </row>
    <row r="651" spans="26:30" ht="12.75">
      <c r="Z651" s="3"/>
      <c r="AA651" s="3"/>
      <c r="AB651" s="3"/>
      <c r="AC651" s="3"/>
      <c r="AD651" s="3"/>
    </row>
    <row r="652" spans="26:30" ht="12.75">
      <c r="Z652" s="3"/>
      <c r="AA652" s="3"/>
      <c r="AB652" s="3"/>
      <c r="AC652" s="3"/>
      <c r="AD652" s="3"/>
    </row>
    <row r="653" spans="26:30" ht="12.75">
      <c r="Z653" s="3"/>
      <c r="AA653" s="3"/>
      <c r="AB653" s="3"/>
      <c r="AC653" s="3"/>
      <c r="AD653" s="3"/>
    </row>
    <row r="654" spans="26:30" ht="12.75">
      <c r="Z654" s="3"/>
      <c r="AA654" s="3"/>
      <c r="AB654" s="3"/>
      <c r="AC654" s="3"/>
      <c r="AD654" s="3"/>
    </row>
    <row r="655" spans="26:30" ht="12.75">
      <c r="Z655" s="3"/>
      <c r="AA655" s="3"/>
      <c r="AB655" s="3"/>
      <c r="AC655" s="3"/>
      <c r="AD655" s="3"/>
    </row>
    <row r="656" spans="26:30" ht="12.75">
      <c r="Z656" s="3"/>
      <c r="AA656" s="3"/>
      <c r="AB656" s="3"/>
      <c r="AC656" s="3"/>
      <c r="AD656" s="3"/>
    </row>
    <row r="657" spans="26:30" ht="12.75">
      <c r="Z657" s="3"/>
      <c r="AA657" s="3"/>
      <c r="AB657" s="3"/>
      <c r="AC657" s="3"/>
      <c r="AD657" s="3"/>
    </row>
    <row r="658" spans="26:30" ht="12.75">
      <c r="Z658" s="3"/>
      <c r="AA658" s="3"/>
      <c r="AB658" s="3"/>
      <c r="AC658" s="3"/>
      <c r="AD658" s="3"/>
    </row>
    <row r="659" spans="26:30" ht="12.75">
      <c r="Z659" s="3"/>
      <c r="AA659" s="3"/>
      <c r="AB659" s="3"/>
      <c r="AC659" s="3"/>
      <c r="AD659" s="3"/>
    </row>
    <row r="660" spans="26:30" ht="12.75">
      <c r="Z660" s="3"/>
      <c r="AA660" s="3"/>
      <c r="AB660" s="3"/>
      <c r="AC660" s="3"/>
      <c r="AD660" s="3"/>
    </row>
    <row r="661" spans="26:30" ht="12.75">
      <c r="Z661" s="3"/>
      <c r="AA661" s="3"/>
      <c r="AB661" s="3"/>
      <c r="AC661" s="3"/>
      <c r="AD661" s="3"/>
    </row>
    <row r="662" spans="26:30" ht="12.75">
      <c r="Z662" s="3"/>
      <c r="AA662" s="3"/>
      <c r="AB662" s="3"/>
      <c r="AC662" s="3"/>
      <c r="AD662" s="3"/>
    </row>
    <row r="663" spans="26:30" ht="12.75">
      <c r="Z663" s="3"/>
      <c r="AA663" s="3"/>
      <c r="AB663" s="3"/>
      <c r="AC663" s="3"/>
      <c r="AD663" s="3"/>
    </row>
    <row r="664" spans="26:30" ht="12.75">
      <c r="Z664" s="3"/>
      <c r="AA664" s="3"/>
      <c r="AB664" s="3"/>
      <c r="AC664" s="3"/>
      <c r="AD664" s="3"/>
    </row>
    <row r="665" spans="26:30" ht="12.75">
      <c r="Z665" s="3"/>
      <c r="AA665" s="3"/>
      <c r="AB665" s="3"/>
      <c r="AC665" s="3"/>
      <c r="AD665" s="3"/>
    </row>
    <row r="666" spans="26:30" ht="12.75">
      <c r="Z666" s="3"/>
      <c r="AA666" s="3"/>
      <c r="AB666" s="3"/>
      <c r="AC666" s="3"/>
      <c r="AD666" s="3"/>
    </row>
    <row r="667" spans="26:30" ht="12.75">
      <c r="Z667" s="3"/>
      <c r="AA667" s="3"/>
      <c r="AB667" s="3"/>
      <c r="AC667" s="3"/>
      <c r="AD667" s="3"/>
    </row>
    <row r="668" spans="26:30" ht="12.75">
      <c r="Z668" s="3"/>
      <c r="AA668" s="3"/>
      <c r="AB668" s="3"/>
      <c r="AC668" s="3"/>
      <c r="AD668" s="3"/>
    </row>
    <row r="669" spans="26:30" ht="12.75">
      <c r="Z669" s="3"/>
      <c r="AA669" s="3"/>
      <c r="AB669" s="3"/>
      <c r="AC669" s="3"/>
      <c r="AD669" s="3"/>
    </row>
    <row r="670" spans="26:30" ht="12.75">
      <c r="Z670" s="3"/>
      <c r="AA670" s="3"/>
      <c r="AB670" s="3"/>
      <c r="AC670" s="3"/>
      <c r="AD670" s="3"/>
    </row>
    <row r="671" spans="26:30" ht="12.75">
      <c r="Z671" s="3"/>
      <c r="AA671" s="3"/>
      <c r="AB671" s="3"/>
      <c r="AC671" s="3"/>
      <c r="AD671" s="3"/>
    </row>
    <row r="672" spans="26:30" ht="12.75">
      <c r="Z672" s="3"/>
      <c r="AA672" s="3"/>
      <c r="AB672" s="3"/>
      <c r="AC672" s="3"/>
      <c r="AD672" s="3"/>
    </row>
    <row r="673" spans="26:30" ht="12.75">
      <c r="Z673" s="3"/>
      <c r="AA673" s="3"/>
      <c r="AB673" s="3"/>
      <c r="AC673" s="3"/>
      <c r="AD673" s="3"/>
    </row>
    <row r="674" spans="26:30" ht="12.75">
      <c r="Z674" s="3"/>
      <c r="AA674" s="3"/>
      <c r="AB674" s="3"/>
      <c r="AC674" s="3"/>
      <c r="AD674" s="3"/>
    </row>
    <row r="675" spans="26:30" ht="12.75">
      <c r="Z675" s="3"/>
      <c r="AA675" s="3"/>
      <c r="AB675" s="3"/>
      <c r="AC675" s="3"/>
      <c r="AD675" s="3"/>
    </row>
    <row r="676" spans="26:30" ht="12.75">
      <c r="Z676" s="3"/>
      <c r="AA676" s="3"/>
      <c r="AB676" s="3"/>
      <c r="AC676" s="3"/>
      <c r="AD676" s="3"/>
    </row>
    <row r="677" spans="26:30" ht="12.75">
      <c r="Z677" s="3"/>
      <c r="AA677" s="3"/>
      <c r="AB677" s="3"/>
      <c r="AC677" s="3"/>
      <c r="AD677" s="3"/>
    </row>
    <row r="678" spans="26:30" ht="12.75">
      <c r="Z678" s="3"/>
      <c r="AA678" s="3"/>
      <c r="AB678" s="3"/>
      <c r="AC678" s="3"/>
      <c r="AD678" s="3"/>
    </row>
    <row r="679" spans="26:30" ht="12.75">
      <c r="Z679" s="3"/>
      <c r="AA679" s="3"/>
      <c r="AB679" s="3"/>
      <c r="AC679" s="3"/>
      <c r="AD679" s="3"/>
    </row>
    <row r="680" spans="26:30" ht="12.75">
      <c r="Z680" s="3"/>
      <c r="AA680" s="3"/>
      <c r="AB680" s="3"/>
      <c r="AC680" s="3"/>
      <c r="AD680" s="3"/>
    </row>
    <row r="681" spans="26:30" ht="12.75">
      <c r="Z681" s="3"/>
      <c r="AA681" s="3"/>
      <c r="AB681" s="3"/>
      <c r="AC681" s="3"/>
      <c r="AD681" s="3"/>
    </row>
    <row r="682" spans="26:30" ht="12.75">
      <c r="Z682" s="3"/>
      <c r="AA682" s="3"/>
      <c r="AB682" s="3"/>
      <c r="AC682" s="3"/>
      <c r="AD682" s="3"/>
    </row>
    <row r="683" spans="26:30" ht="12.75">
      <c r="Z683" s="3"/>
      <c r="AA683" s="3"/>
      <c r="AB683" s="3"/>
      <c r="AC683" s="3"/>
      <c r="AD683" s="3"/>
    </row>
    <row r="684" spans="26:30" ht="12.75">
      <c r="Z684" s="3"/>
      <c r="AA684" s="3"/>
      <c r="AB684" s="3"/>
      <c r="AC684" s="3"/>
      <c r="AD684" s="3"/>
    </row>
    <row r="685" spans="26:30" ht="12.75">
      <c r="Z685" s="3"/>
      <c r="AA685" s="3"/>
      <c r="AB685" s="3"/>
      <c r="AC685" s="3"/>
      <c r="AD685" s="3"/>
    </row>
    <row r="686" spans="26:30" ht="12.75">
      <c r="Z686" s="3"/>
      <c r="AA686" s="3"/>
      <c r="AB686" s="3"/>
      <c r="AC686" s="3"/>
      <c r="AD686" s="3"/>
    </row>
    <row r="687" spans="26:30" ht="12.75">
      <c r="Z687" s="3"/>
      <c r="AA687" s="3"/>
      <c r="AB687" s="3"/>
      <c r="AC687" s="3"/>
      <c r="AD687" s="3"/>
    </row>
    <row r="688" spans="26:30" ht="12.75">
      <c r="Z688" s="3"/>
      <c r="AA688" s="3"/>
      <c r="AB688" s="3"/>
      <c r="AC688" s="3"/>
      <c r="AD688" s="3"/>
    </row>
    <row r="689" spans="26:30" ht="12.75">
      <c r="Z689" s="3"/>
      <c r="AA689" s="3"/>
      <c r="AB689" s="3"/>
      <c r="AC689" s="3"/>
      <c r="AD689" s="3"/>
    </row>
    <row r="690" spans="26:30" ht="12.75">
      <c r="Z690" s="3"/>
      <c r="AA690" s="3"/>
      <c r="AB690" s="3"/>
      <c r="AC690" s="3"/>
      <c r="AD690" s="3"/>
    </row>
    <row r="691" spans="26:30" ht="12.75">
      <c r="Z691" s="3"/>
      <c r="AA691" s="3"/>
      <c r="AB691" s="3"/>
      <c r="AC691" s="3"/>
      <c r="AD691" s="3"/>
    </row>
    <row r="692" spans="26:30" ht="12.75">
      <c r="Z692" s="3"/>
      <c r="AA692" s="3"/>
      <c r="AB692" s="3"/>
      <c r="AC692" s="3"/>
      <c r="AD692" s="3"/>
    </row>
    <row r="693" spans="26:30" ht="12.75">
      <c r="Z693" s="3"/>
      <c r="AA693" s="3"/>
      <c r="AB693" s="3"/>
      <c r="AC693" s="3"/>
      <c r="AD693" s="3"/>
    </row>
    <row r="694" spans="26:30" ht="12.75">
      <c r="Z694" s="3"/>
      <c r="AA694" s="3"/>
      <c r="AB694" s="3"/>
      <c r="AC694" s="3"/>
      <c r="AD694" s="3"/>
    </row>
    <row r="695" spans="26:30" ht="12.75">
      <c r="Z695" s="3"/>
      <c r="AA695" s="3"/>
      <c r="AB695" s="3"/>
      <c r="AC695" s="3"/>
      <c r="AD695" s="3"/>
    </row>
    <row r="696" spans="26:30" ht="12.75">
      <c r="Z696" s="3"/>
      <c r="AA696" s="3"/>
      <c r="AB696" s="3"/>
      <c r="AC696" s="3"/>
      <c r="AD696" s="3"/>
    </row>
    <row r="697" spans="26:30" ht="12.75">
      <c r="Z697" s="3"/>
      <c r="AA697" s="3"/>
      <c r="AB697" s="3"/>
      <c r="AC697" s="3"/>
      <c r="AD697" s="3"/>
    </row>
    <row r="698" spans="26:30" ht="12.75">
      <c r="Z698" s="3"/>
      <c r="AA698" s="3"/>
      <c r="AB698" s="3"/>
      <c r="AC698" s="3"/>
      <c r="AD698" s="3"/>
    </row>
    <row r="699" spans="26:30" ht="12.75">
      <c r="Z699" s="3"/>
      <c r="AA699" s="3"/>
      <c r="AB699" s="3"/>
      <c r="AC699" s="3"/>
      <c r="AD699" s="3"/>
    </row>
    <row r="700" spans="26:30" ht="12.75">
      <c r="Z700" s="3"/>
      <c r="AA700" s="3"/>
      <c r="AB700" s="3"/>
      <c r="AC700" s="3"/>
      <c r="AD700" s="3"/>
    </row>
    <row r="701" spans="26:30" ht="12.75">
      <c r="Z701" s="3"/>
      <c r="AA701" s="3"/>
      <c r="AB701" s="3"/>
      <c r="AC701" s="3"/>
      <c r="AD701" s="3"/>
    </row>
    <row r="702" spans="26:30" ht="12.75">
      <c r="Z702" s="3"/>
      <c r="AA702" s="3"/>
      <c r="AB702" s="3"/>
      <c r="AC702" s="3"/>
      <c r="AD702" s="3"/>
    </row>
    <row r="703" spans="26:30" ht="12.75">
      <c r="Z703" s="3"/>
      <c r="AA703" s="3"/>
      <c r="AB703" s="3"/>
      <c r="AC703" s="3"/>
      <c r="AD703" s="3"/>
    </row>
    <row r="704" spans="26:30" ht="12.75">
      <c r="Z704" s="3"/>
      <c r="AA704" s="3"/>
      <c r="AB704" s="3"/>
      <c r="AC704" s="3"/>
      <c r="AD704" s="3"/>
    </row>
    <row r="705" spans="26:30" ht="12.75">
      <c r="Z705" s="3"/>
      <c r="AA705" s="3"/>
      <c r="AB705" s="3"/>
      <c r="AC705" s="3"/>
      <c r="AD705" s="3"/>
    </row>
    <row r="706" spans="26:30" ht="12.75">
      <c r="Z706" s="3"/>
      <c r="AA706" s="3"/>
      <c r="AB706" s="3"/>
      <c r="AC706" s="3"/>
      <c r="AD706" s="3"/>
    </row>
    <row r="707" spans="26:30" ht="12.75">
      <c r="Z707" s="3"/>
      <c r="AA707" s="3"/>
      <c r="AB707" s="3"/>
      <c r="AC707" s="3"/>
      <c r="AD707" s="3"/>
    </row>
    <row r="708" spans="26:30" ht="12.75">
      <c r="Z708" s="3"/>
      <c r="AA708" s="3"/>
      <c r="AB708" s="3"/>
      <c r="AC708" s="3"/>
      <c r="AD708" s="3"/>
    </row>
    <row r="709" spans="26:30" ht="12.75">
      <c r="Z709" s="3"/>
      <c r="AA709" s="3"/>
      <c r="AB709" s="3"/>
      <c r="AC709" s="3"/>
      <c r="AD709" s="3"/>
    </row>
    <row r="710" spans="26:30" ht="12.75">
      <c r="Z710" s="3"/>
      <c r="AA710" s="3"/>
      <c r="AB710" s="3"/>
      <c r="AC710" s="3"/>
      <c r="AD710" s="3"/>
    </row>
    <row r="711" spans="26:30" ht="12.75">
      <c r="Z711" s="3"/>
      <c r="AA711" s="3"/>
      <c r="AB711" s="3"/>
      <c r="AC711" s="3"/>
      <c r="AD711" s="3"/>
    </row>
    <row r="712" spans="26:30" ht="12.75">
      <c r="Z712" s="3"/>
      <c r="AA712" s="3"/>
      <c r="AB712" s="3"/>
      <c r="AC712" s="3"/>
      <c r="AD712" s="3"/>
    </row>
    <row r="713" spans="26:30" ht="12.75">
      <c r="Z713" s="3"/>
      <c r="AA713" s="3"/>
      <c r="AB713" s="3"/>
      <c r="AC713" s="3"/>
      <c r="AD713" s="3"/>
    </row>
    <row r="714" spans="26:30" ht="12.75">
      <c r="Z714" s="3"/>
      <c r="AA714" s="3"/>
      <c r="AB714" s="3"/>
      <c r="AC714" s="3"/>
      <c r="AD714" s="3"/>
    </row>
    <row r="715" spans="26:30" ht="12.75">
      <c r="Z715" s="3"/>
      <c r="AA715" s="3"/>
      <c r="AB715" s="3"/>
      <c r="AC715" s="3"/>
      <c r="AD715" s="3"/>
    </row>
    <row r="716" spans="26:30" ht="12.75">
      <c r="Z716" s="3"/>
      <c r="AA716" s="3"/>
      <c r="AB716" s="3"/>
      <c r="AC716" s="3"/>
      <c r="AD716" s="3"/>
    </row>
    <row r="717" spans="26:30" ht="12.75">
      <c r="Z717" s="3"/>
      <c r="AA717" s="3"/>
      <c r="AB717" s="3"/>
      <c r="AC717" s="3"/>
      <c r="AD717" s="3"/>
    </row>
    <row r="718" spans="26:30" ht="12.75">
      <c r="Z718" s="3"/>
      <c r="AA718" s="3"/>
      <c r="AB718" s="3"/>
      <c r="AC718" s="3"/>
      <c r="AD718" s="3"/>
    </row>
    <row r="719" spans="26:30" ht="12.75">
      <c r="Z719" s="3"/>
      <c r="AA719" s="3"/>
      <c r="AB719" s="3"/>
      <c r="AC719" s="3"/>
      <c r="AD719" s="3"/>
    </row>
    <row r="720" spans="26:30" ht="12.75">
      <c r="Z720" s="3"/>
      <c r="AA720" s="3"/>
      <c r="AB720" s="3"/>
      <c r="AC720" s="3"/>
      <c r="AD720" s="3"/>
    </row>
    <row r="721" spans="26:30" ht="12.75">
      <c r="Z721" s="3"/>
      <c r="AA721" s="3"/>
      <c r="AB721" s="3"/>
      <c r="AC721" s="3"/>
      <c r="AD721" s="3"/>
    </row>
    <row r="722" spans="26:30" ht="12.75">
      <c r="Z722" s="3"/>
      <c r="AA722" s="3"/>
      <c r="AB722" s="3"/>
      <c r="AC722" s="3"/>
      <c r="AD722" s="3"/>
    </row>
    <row r="723" spans="26:30" ht="12.75">
      <c r="Z723" s="3"/>
      <c r="AA723" s="3"/>
      <c r="AB723" s="3"/>
      <c r="AC723" s="3"/>
      <c r="AD723" s="3"/>
    </row>
    <row r="724" spans="26:30" ht="12.75">
      <c r="Z724" s="3"/>
      <c r="AA724" s="3"/>
      <c r="AB724" s="3"/>
      <c r="AC724" s="3"/>
      <c r="AD724" s="3"/>
    </row>
    <row r="725" spans="26:30" ht="12.75">
      <c r="Z725" s="3"/>
      <c r="AA725" s="3"/>
      <c r="AB725" s="3"/>
      <c r="AC725" s="3"/>
      <c r="AD725" s="3"/>
    </row>
    <row r="726" spans="26:30" ht="12.75">
      <c r="Z726" s="3"/>
      <c r="AA726" s="3"/>
      <c r="AB726" s="3"/>
      <c r="AC726" s="3"/>
      <c r="AD726" s="3"/>
    </row>
    <row r="727" spans="26:30" ht="12.75">
      <c r="Z727" s="3"/>
      <c r="AA727" s="3"/>
      <c r="AB727" s="3"/>
      <c r="AC727" s="3"/>
      <c r="AD727" s="3"/>
    </row>
    <row r="728" spans="26:30" ht="12.75">
      <c r="Z728" s="3"/>
      <c r="AA728" s="3"/>
      <c r="AB728" s="3"/>
      <c r="AC728" s="3"/>
      <c r="AD728" s="3"/>
    </row>
    <row r="729" spans="26:30" ht="12.75">
      <c r="Z729" s="3"/>
      <c r="AA729" s="3"/>
      <c r="AB729" s="3"/>
      <c r="AC729" s="3"/>
      <c r="AD729" s="3"/>
    </row>
    <row r="730" spans="26:30" ht="12.75">
      <c r="Z730" s="3"/>
      <c r="AA730" s="3"/>
      <c r="AB730" s="3"/>
      <c r="AC730" s="3"/>
      <c r="AD730" s="3"/>
    </row>
    <row r="731" spans="26:30" ht="12.75">
      <c r="Z731" s="3"/>
      <c r="AA731" s="3"/>
      <c r="AB731" s="3"/>
      <c r="AC731" s="3"/>
      <c r="AD731" s="3"/>
    </row>
    <row r="732" spans="26:30" ht="12.75">
      <c r="Z732" s="3"/>
      <c r="AA732" s="3"/>
      <c r="AB732" s="3"/>
      <c r="AC732" s="3"/>
      <c r="AD732" s="3"/>
    </row>
    <row r="733" spans="26:30" ht="12.75">
      <c r="Z733" s="3"/>
      <c r="AA733" s="3"/>
      <c r="AB733" s="3"/>
      <c r="AC733" s="3"/>
      <c r="AD733" s="3"/>
    </row>
    <row r="734" spans="26:30" ht="12.75">
      <c r="Z734" s="3"/>
      <c r="AA734" s="3"/>
      <c r="AB734" s="3"/>
      <c r="AC734" s="3"/>
      <c r="AD734" s="3"/>
    </row>
    <row r="735" spans="26:30" ht="12.75">
      <c r="Z735" s="3"/>
      <c r="AA735" s="3"/>
      <c r="AB735" s="3"/>
      <c r="AC735" s="3"/>
      <c r="AD735" s="3"/>
    </row>
    <row r="736" spans="26:30" ht="12.75">
      <c r="Z736" s="3"/>
      <c r="AA736" s="3"/>
      <c r="AB736" s="3"/>
      <c r="AC736" s="3"/>
      <c r="AD736" s="3"/>
    </row>
    <row r="737" spans="26:30" ht="12.75">
      <c r="Z737" s="3"/>
      <c r="AA737" s="3"/>
      <c r="AB737" s="3"/>
      <c r="AC737" s="3"/>
      <c r="AD737" s="3"/>
    </row>
    <row r="738" spans="26:30" ht="12.75">
      <c r="Z738" s="3"/>
      <c r="AA738" s="3"/>
      <c r="AB738" s="3"/>
      <c r="AC738" s="3"/>
      <c r="AD738" s="3"/>
    </row>
    <row r="739" spans="26:30" ht="12.75">
      <c r="Z739" s="3"/>
      <c r="AA739" s="3"/>
      <c r="AB739" s="3"/>
      <c r="AC739" s="3"/>
      <c r="AD739" s="3"/>
    </row>
    <row r="740" spans="26:30" ht="12.75">
      <c r="Z740" s="3"/>
      <c r="AA740" s="3"/>
      <c r="AB740" s="3"/>
      <c r="AC740" s="3"/>
      <c r="AD740" s="3"/>
    </row>
    <row r="741" spans="26:30" ht="12.75">
      <c r="Z741" s="3"/>
      <c r="AA741" s="3"/>
      <c r="AB741" s="3"/>
      <c r="AC741" s="3"/>
      <c r="AD741" s="3"/>
    </row>
    <row r="742" spans="26:30" ht="12.75">
      <c r="Z742" s="3"/>
      <c r="AA742" s="3"/>
      <c r="AB742" s="3"/>
      <c r="AC742" s="3"/>
      <c r="AD742" s="3"/>
    </row>
    <row r="743" spans="26:30" ht="12.75">
      <c r="Z743" s="3"/>
      <c r="AA743" s="3"/>
      <c r="AB743" s="3"/>
      <c r="AC743" s="3"/>
      <c r="AD743" s="3"/>
    </row>
    <row r="744" spans="26:30" ht="12.75">
      <c r="Z744" s="3"/>
      <c r="AA744" s="3"/>
      <c r="AB744" s="3"/>
      <c r="AC744" s="3"/>
      <c r="AD744" s="3"/>
    </row>
    <row r="745" spans="26:30" ht="12.75">
      <c r="Z745" s="3"/>
      <c r="AA745" s="3"/>
      <c r="AB745" s="3"/>
      <c r="AC745" s="3"/>
      <c r="AD745" s="3"/>
    </row>
    <row r="746" spans="26:30" ht="12.75">
      <c r="Z746" s="3"/>
      <c r="AA746" s="3"/>
      <c r="AB746" s="3"/>
      <c r="AC746" s="3"/>
      <c r="AD746" s="3"/>
    </row>
    <row r="747" spans="26:30" ht="12.75">
      <c r="Z747" s="3"/>
      <c r="AA747" s="3"/>
      <c r="AB747" s="3"/>
      <c r="AC747" s="3"/>
      <c r="AD747" s="3"/>
    </row>
    <row r="748" spans="26:30" ht="12.75">
      <c r="Z748" s="3"/>
      <c r="AA748" s="3"/>
      <c r="AB748" s="3"/>
      <c r="AC748" s="3"/>
      <c r="AD748" s="3"/>
    </row>
    <row r="749" spans="26:30" ht="12.75">
      <c r="Z749" s="3"/>
      <c r="AA749" s="3"/>
      <c r="AB749" s="3"/>
      <c r="AC749" s="3"/>
      <c r="AD749" s="3"/>
    </row>
    <row r="750" spans="26:30" ht="12.75">
      <c r="Z750" s="3"/>
      <c r="AA750" s="3"/>
      <c r="AB750" s="3"/>
      <c r="AC750" s="3"/>
      <c r="AD750" s="3"/>
    </row>
    <row r="751" spans="26:30" ht="12.75">
      <c r="Z751" s="3"/>
      <c r="AA751" s="3"/>
      <c r="AB751" s="3"/>
      <c r="AC751" s="3"/>
      <c r="AD751" s="3"/>
    </row>
    <row r="752" spans="26:30" ht="12.75">
      <c r="Z752" s="3"/>
      <c r="AA752" s="3"/>
      <c r="AB752" s="3"/>
      <c r="AC752" s="3"/>
      <c r="AD752" s="3"/>
    </row>
    <row r="753" spans="26:30" ht="12.75">
      <c r="Z753" s="3"/>
      <c r="AA753" s="3"/>
      <c r="AB753" s="3"/>
      <c r="AC753" s="3"/>
      <c r="AD753" s="3"/>
    </row>
    <row r="754" spans="26:30" ht="12.75">
      <c r="Z754" s="3"/>
      <c r="AA754" s="3"/>
      <c r="AB754" s="3"/>
      <c r="AC754" s="3"/>
      <c r="AD754" s="3"/>
    </row>
    <row r="755" spans="26:30" ht="12.75">
      <c r="Z755" s="3"/>
      <c r="AA755" s="3"/>
      <c r="AB755" s="3"/>
      <c r="AC755" s="3"/>
      <c r="AD755" s="3"/>
    </row>
    <row r="756" spans="26:30" ht="12.75">
      <c r="Z756" s="3"/>
      <c r="AA756" s="3"/>
      <c r="AB756" s="3"/>
      <c r="AC756" s="3"/>
      <c r="AD756" s="3"/>
    </row>
    <row r="757" spans="26:30" ht="12.75">
      <c r="Z757" s="3"/>
      <c r="AA757" s="3"/>
      <c r="AB757" s="3"/>
      <c r="AC757" s="3"/>
      <c r="AD757" s="3"/>
    </row>
    <row r="758" spans="26:30" ht="12.75">
      <c r="Z758" s="3"/>
      <c r="AA758" s="3"/>
      <c r="AB758" s="3"/>
      <c r="AC758" s="3"/>
      <c r="AD758" s="3"/>
    </row>
    <row r="759" spans="26:30" ht="12.75">
      <c r="Z759" s="3"/>
      <c r="AA759" s="3"/>
      <c r="AB759" s="3"/>
      <c r="AC759" s="3"/>
      <c r="AD759" s="3"/>
    </row>
    <row r="760" spans="26:30" ht="12.75">
      <c r="Z760" s="3"/>
      <c r="AA760" s="3"/>
      <c r="AB760" s="3"/>
      <c r="AC760" s="3"/>
      <c r="AD760" s="3"/>
    </row>
    <row r="761" spans="26:30" ht="12.75">
      <c r="Z761" s="3"/>
      <c r="AA761" s="3"/>
      <c r="AB761" s="3"/>
      <c r="AC761" s="3"/>
      <c r="AD761" s="3"/>
    </row>
    <row r="762" spans="26:30" ht="12.75">
      <c r="Z762" s="3"/>
      <c r="AA762" s="3"/>
      <c r="AB762" s="3"/>
      <c r="AC762" s="3"/>
      <c r="AD762" s="3"/>
    </row>
    <row r="763" spans="26:30" ht="12.75">
      <c r="Z763" s="3"/>
      <c r="AA763" s="3"/>
      <c r="AB763" s="3"/>
      <c r="AC763" s="3"/>
      <c r="AD763" s="3"/>
    </row>
    <row r="764" spans="26:30" ht="12.75">
      <c r="Z764" s="3"/>
      <c r="AA764" s="3"/>
      <c r="AB764" s="3"/>
      <c r="AC764" s="3"/>
      <c r="AD764" s="3"/>
    </row>
    <row r="765" spans="26:30" ht="12.75">
      <c r="Z765" s="3"/>
      <c r="AA765" s="3"/>
      <c r="AB765" s="3"/>
      <c r="AC765" s="3"/>
      <c r="AD765" s="3"/>
    </row>
    <row r="766" spans="26:30" ht="12.75">
      <c r="Z766" s="3"/>
      <c r="AA766" s="3"/>
      <c r="AB766" s="3"/>
      <c r="AC766" s="3"/>
      <c r="AD766" s="3"/>
    </row>
    <row r="767" spans="26:30" ht="12.75">
      <c r="Z767" s="3"/>
      <c r="AA767" s="3"/>
      <c r="AB767" s="3"/>
      <c r="AC767" s="3"/>
      <c r="AD767" s="3"/>
    </row>
    <row r="768" spans="26:30" ht="12.75">
      <c r="Z768" s="3"/>
      <c r="AA768" s="3"/>
      <c r="AB768" s="3"/>
      <c r="AC768" s="3"/>
      <c r="AD768" s="3"/>
    </row>
    <row r="769" spans="26:30" ht="12.75">
      <c r="Z769" s="3"/>
      <c r="AA769" s="3"/>
      <c r="AB769" s="3"/>
      <c r="AC769" s="3"/>
      <c r="AD769" s="3"/>
    </row>
    <row r="770" spans="26:30" ht="12.75">
      <c r="Z770" s="3"/>
      <c r="AA770" s="3"/>
      <c r="AB770" s="3"/>
      <c r="AC770" s="3"/>
      <c r="AD770" s="3"/>
    </row>
    <row r="771" spans="26:30" ht="12.75">
      <c r="Z771" s="3"/>
      <c r="AA771" s="3"/>
      <c r="AB771" s="3"/>
      <c r="AC771" s="3"/>
      <c r="AD771" s="3"/>
    </row>
    <row r="772" spans="26:30" ht="12.75">
      <c r="Z772" s="3"/>
      <c r="AA772" s="3"/>
      <c r="AB772" s="3"/>
      <c r="AC772" s="3"/>
      <c r="AD772" s="3"/>
    </row>
    <row r="773" spans="26:30" ht="12.75">
      <c r="Z773" s="3"/>
      <c r="AA773" s="3"/>
      <c r="AB773" s="3"/>
      <c r="AC773" s="3"/>
      <c r="AD773" s="3"/>
    </row>
    <row r="774" spans="26:30" ht="12.75">
      <c r="Z774" s="3"/>
      <c r="AA774" s="3"/>
      <c r="AB774" s="3"/>
      <c r="AC774" s="3"/>
      <c r="AD774" s="3"/>
    </row>
    <row r="775" spans="26:30" ht="12.75">
      <c r="Z775" s="3"/>
      <c r="AA775" s="3"/>
      <c r="AB775" s="3"/>
      <c r="AC775" s="3"/>
      <c r="AD775" s="3"/>
    </row>
    <row r="776" spans="26:30" ht="12.75">
      <c r="Z776" s="3"/>
      <c r="AA776" s="3"/>
      <c r="AB776" s="3"/>
      <c r="AC776" s="3"/>
      <c r="AD776" s="3"/>
    </row>
    <row r="777" spans="26:30" ht="12.75">
      <c r="Z777" s="3"/>
      <c r="AA777" s="3"/>
      <c r="AB777" s="3"/>
      <c r="AC777" s="3"/>
      <c r="AD777" s="3"/>
    </row>
    <row r="778" spans="26:30" ht="12.75">
      <c r="Z778" s="3"/>
      <c r="AA778" s="3"/>
      <c r="AB778" s="3"/>
      <c r="AC778" s="3"/>
      <c r="AD778" s="3"/>
    </row>
    <row r="779" spans="26:30" ht="12.75">
      <c r="Z779" s="3"/>
      <c r="AA779" s="3"/>
      <c r="AB779" s="3"/>
      <c r="AC779" s="3"/>
      <c r="AD779" s="3"/>
    </row>
    <row r="780" spans="26:30" ht="12.75">
      <c r="Z780" s="3"/>
      <c r="AA780" s="3"/>
      <c r="AB780" s="3"/>
      <c r="AC780" s="3"/>
      <c r="AD780" s="3"/>
    </row>
    <row r="781" spans="26:30" ht="12.75">
      <c r="Z781" s="3"/>
      <c r="AA781" s="3"/>
      <c r="AB781" s="3"/>
      <c r="AC781" s="3"/>
      <c r="AD781" s="3"/>
    </row>
    <row r="782" spans="26:30" ht="12.75">
      <c r="Z782" s="3"/>
      <c r="AA782" s="3"/>
      <c r="AB782" s="3"/>
      <c r="AC782" s="3"/>
      <c r="AD782" s="3"/>
    </row>
    <row r="783" spans="26:30" ht="12.75">
      <c r="Z783" s="3"/>
      <c r="AA783" s="3"/>
      <c r="AB783" s="3"/>
      <c r="AC783" s="3"/>
      <c r="AD783" s="3"/>
    </row>
    <row r="784" spans="26:30" ht="12.75">
      <c r="Z784" s="3"/>
      <c r="AA784" s="3"/>
      <c r="AB784" s="3"/>
      <c r="AC784" s="3"/>
      <c r="AD784" s="3"/>
    </row>
    <row r="785" spans="26:30" ht="12.75">
      <c r="Z785" s="3"/>
      <c r="AA785" s="3"/>
      <c r="AB785" s="3"/>
      <c r="AC785" s="3"/>
      <c r="AD785" s="3"/>
    </row>
    <row r="786" spans="26:30" ht="12.75">
      <c r="Z786" s="3"/>
      <c r="AA786" s="3"/>
      <c r="AB786" s="3"/>
      <c r="AC786" s="3"/>
      <c r="AD786" s="3"/>
    </row>
    <row r="787" spans="26:30" ht="12.75">
      <c r="Z787" s="3"/>
      <c r="AA787" s="3"/>
      <c r="AB787" s="3"/>
      <c r="AC787" s="3"/>
      <c r="AD787" s="3"/>
    </row>
    <row r="788" spans="26:30" ht="12.75">
      <c r="Z788" s="3"/>
      <c r="AA788" s="3"/>
      <c r="AB788" s="3"/>
      <c r="AC788" s="3"/>
      <c r="AD788" s="3"/>
    </row>
    <row r="789" spans="26:30" ht="12.75">
      <c r="Z789" s="3"/>
      <c r="AA789" s="3"/>
      <c r="AB789" s="3"/>
      <c r="AC789" s="3"/>
      <c r="AD789" s="3"/>
    </row>
    <row r="790" spans="26:30" ht="12.75">
      <c r="Z790" s="3"/>
      <c r="AA790" s="3"/>
      <c r="AB790" s="3"/>
      <c r="AC790" s="3"/>
      <c r="AD790" s="3"/>
    </row>
    <row r="791" spans="26:30" ht="12.75">
      <c r="Z791" s="3"/>
      <c r="AA791" s="3"/>
      <c r="AB791" s="3"/>
      <c r="AC791" s="3"/>
      <c r="AD791" s="3"/>
    </row>
    <row r="792" spans="26:30" ht="12.75">
      <c r="Z792" s="3"/>
      <c r="AA792" s="3"/>
      <c r="AB792" s="3"/>
      <c r="AC792" s="3"/>
      <c r="AD792" s="3"/>
    </row>
    <row r="793" spans="26:30" ht="12.75">
      <c r="Z793" s="3"/>
      <c r="AA793" s="3"/>
      <c r="AB793" s="3"/>
      <c r="AC793" s="3"/>
      <c r="AD793" s="3"/>
    </row>
    <row r="794" spans="26:30" ht="12.75">
      <c r="Z794" s="3"/>
      <c r="AA794" s="3"/>
      <c r="AB794" s="3"/>
      <c r="AC794" s="3"/>
      <c r="AD794" s="3"/>
    </row>
    <row r="795" spans="26:30" ht="12.75">
      <c r="Z795" s="3"/>
      <c r="AA795" s="3"/>
      <c r="AB795" s="3"/>
      <c r="AC795" s="3"/>
      <c r="AD795" s="3"/>
    </row>
    <row r="796" spans="26:30" ht="12.75">
      <c r="Z796" s="3"/>
      <c r="AA796" s="3"/>
      <c r="AB796" s="3"/>
      <c r="AC796" s="3"/>
      <c r="AD796" s="3"/>
    </row>
    <row r="797" spans="26:30" ht="12.75">
      <c r="Z797" s="3"/>
      <c r="AA797" s="3"/>
      <c r="AB797" s="3"/>
      <c r="AC797" s="3"/>
      <c r="AD797" s="3"/>
    </row>
    <row r="798" spans="26:30" ht="12.75">
      <c r="Z798" s="3"/>
      <c r="AA798" s="3"/>
      <c r="AB798" s="3"/>
      <c r="AC798" s="3"/>
      <c r="AD798" s="3"/>
    </row>
    <row r="799" spans="26:30" ht="12.75">
      <c r="Z799" s="3"/>
      <c r="AA799" s="3"/>
      <c r="AB799" s="3"/>
      <c r="AC799" s="3"/>
      <c r="AD799" s="3"/>
    </row>
    <row r="800" spans="26:30" ht="12.75">
      <c r="Z800" s="3"/>
      <c r="AA800" s="3"/>
      <c r="AB800" s="3"/>
      <c r="AC800" s="3"/>
      <c r="AD800" s="3"/>
    </row>
    <row r="801" spans="26:30" ht="12.75">
      <c r="Z801" s="3"/>
      <c r="AA801" s="3"/>
      <c r="AB801" s="3"/>
      <c r="AC801" s="3"/>
      <c r="AD801" s="3"/>
    </row>
    <row r="802" spans="26:30" ht="12.75">
      <c r="Z802" s="3"/>
      <c r="AA802" s="3"/>
      <c r="AB802" s="3"/>
      <c r="AC802" s="3"/>
      <c r="AD802" s="3"/>
    </row>
    <row r="803" spans="26:30" ht="12.75">
      <c r="Z803" s="3"/>
      <c r="AA803" s="3"/>
      <c r="AB803" s="3"/>
      <c r="AC803" s="3"/>
      <c r="AD803" s="3"/>
    </row>
    <row r="804" spans="26:30" ht="12.75">
      <c r="Z804" s="3"/>
      <c r="AA804" s="3"/>
      <c r="AB804" s="3"/>
      <c r="AC804" s="3"/>
      <c r="AD804" s="3"/>
    </row>
    <row r="805" spans="26:30" ht="12.75">
      <c r="Z805" s="3"/>
      <c r="AA805" s="3"/>
      <c r="AB805" s="3"/>
      <c r="AC805" s="3"/>
      <c r="AD805" s="3"/>
    </row>
    <row r="806" spans="26:30" ht="12.75">
      <c r="Z806" s="3"/>
      <c r="AA806" s="3"/>
      <c r="AB806" s="3"/>
      <c r="AC806" s="3"/>
      <c r="AD806" s="3"/>
    </row>
    <row r="807" spans="26:30" ht="12.75">
      <c r="Z807" s="3"/>
      <c r="AA807" s="3"/>
      <c r="AB807" s="3"/>
      <c r="AC807" s="3"/>
      <c r="AD807" s="3"/>
    </row>
    <row r="808" spans="26:30" ht="12.75">
      <c r="Z808" s="3"/>
      <c r="AA808" s="3"/>
      <c r="AB808" s="3"/>
      <c r="AC808" s="3"/>
      <c r="AD808" s="3"/>
    </row>
    <row r="809" spans="26:30" ht="12.75">
      <c r="Z809" s="3"/>
      <c r="AA809" s="3"/>
      <c r="AB809" s="3"/>
      <c r="AC809" s="3"/>
      <c r="AD809" s="3"/>
    </row>
    <row r="810" spans="26:30" ht="12.75">
      <c r="Z810" s="3"/>
      <c r="AA810" s="3"/>
      <c r="AB810" s="3"/>
      <c r="AC810" s="3"/>
      <c r="AD810" s="3"/>
    </row>
    <row r="811" spans="26:30" ht="12.75">
      <c r="Z811" s="3"/>
      <c r="AA811" s="3"/>
      <c r="AB811" s="3"/>
      <c r="AC811" s="3"/>
      <c r="AD811" s="3"/>
    </row>
    <row r="812" spans="26:30" ht="12.75">
      <c r="Z812" s="3"/>
      <c r="AA812" s="3"/>
      <c r="AB812" s="3"/>
      <c r="AC812" s="3"/>
      <c r="AD812" s="3"/>
    </row>
    <row r="813" spans="26:30" ht="12.75">
      <c r="Z813" s="3"/>
      <c r="AA813" s="3"/>
      <c r="AB813" s="3"/>
      <c r="AC813" s="3"/>
      <c r="AD813" s="3"/>
    </row>
    <row r="814" spans="26:30" ht="12.75">
      <c r="Z814" s="3"/>
      <c r="AA814" s="3"/>
      <c r="AB814" s="3"/>
      <c r="AC814" s="3"/>
      <c r="AD814" s="3"/>
    </row>
    <row r="815" spans="26:30" ht="12.75">
      <c r="Z815" s="3"/>
      <c r="AA815" s="3"/>
      <c r="AB815" s="3"/>
      <c r="AC815" s="3"/>
      <c r="AD815" s="3"/>
    </row>
    <row r="816" spans="26:30" ht="12.75">
      <c r="Z816" s="3"/>
      <c r="AA816" s="3"/>
      <c r="AB816" s="3"/>
      <c r="AC816" s="3"/>
      <c r="AD816" s="3"/>
    </row>
    <row r="817" spans="26:30" ht="12.75">
      <c r="Z817" s="3"/>
      <c r="AA817" s="3"/>
      <c r="AB817" s="3"/>
      <c r="AC817" s="3"/>
      <c r="AD817" s="3"/>
    </row>
    <row r="818" spans="26:30" ht="12.75">
      <c r="Z818" s="3"/>
      <c r="AA818" s="3"/>
      <c r="AB818" s="3"/>
      <c r="AC818" s="3"/>
      <c r="AD818" s="3"/>
    </row>
    <row r="819" spans="26:30" ht="12.75">
      <c r="Z819" s="3"/>
      <c r="AA819" s="3"/>
      <c r="AB819" s="3"/>
      <c r="AC819" s="3"/>
      <c r="AD819" s="3"/>
    </row>
    <row r="820" spans="26:30" ht="12.75">
      <c r="Z820" s="3"/>
      <c r="AA820" s="3"/>
      <c r="AB820" s="3"/>
      <c r="AC820" s="3"/>
      <c r="AD820" s="3"/>
    </row>
    <row r="821" spans="26:30" ht="12.75">
      <c r="Z821" s="3"/>
      <c r="AA821" s="3"/>
      <c r="AB821" s="3"/>
      <c r="AC821" s="3"/>
      <c r="AD821" s="3"/>
    </row>
    <row r="822" spans="26:30" ht="12.75">
      <c r="Z822" s="3"/>
      <c r="AA822" s="3"/>
      <c r="AB822" s="3"/>
      <c r="AC822" s="3"/>
      <c r="AD822" s="3"/>
    </row>
    <row r="823" spans="26:30" ht="12.75">
      <c r="Z823" s="3"/>
      <c r="AA823" s="3"/>
      <c r="AB823" s="3"/>
      <c r="AC823" s="3"/>
      <c r="AD823" s="3"/>
    </row>
    <row r="824" spans="26:30" ht="12.75">
      <c r="Z824" s="3"/>
      <c r="AA824" s="3"/>
      <c r="AB824" s="3"/>
      <c r="AC824" s="3"/>
      <c r="AD824" s="3"/>
    </row>
    <row r="825" spans="26:30" ht="12.75">
      <c r="Z825" s="3"/>
      <c r="AA825" s="3"/>
      <c r="AB825" s="3"/>
      <c r="AC825" s="3"/>
      <c r="AD825" s="3"/>
    </row>
    <row r="826" spans="26:30" ht="12.75">
      <c r="Z826" s="3"/>
      <c r="AA826" s="3"/>
      <c r="AB826" s="3"/>
      <c r="AC826" s="3"/>
      <c r="AD826" s="3"/>
    </row>
    <row r="827" spans="26:30" ht="12.75">
      <c r="Z827" s="3"/>
      <c r="AA827" s="3"/>
      <c r="AB827" s="3"/>
      <c r="AC827" s="3"/>
      <c r="AD827" s="3"/>
    </row>
    <row r="828" spans="26:30" ht="12.75">
      <c r="Z828" s="3"/>
      <c r="AA828" s="3"/>
      <c r="AB828" s="3"/>
      <c r="AC828" s="3"/>
      <c r="AD828" s="3"/>
    </row>
    <row r="829" spans="26:30" ht="12.75">
      <c r="Z829" s="3"/>
      <c r="AA829" s="3"/>
      <c r="AB829" s="3"/>
      <c r="AC829" s="3"/>
      <c r="AD829" s="3"/>
    </row>
    <row r="830" spans="26:30" ht="12.75">
      <c r="Z830" s="3"/>
      <c r="AA830" s="3"/>
      <c r="AB830" s="3"/>
      <c r="AC830" s="3"/>
      <c r="AD830" s="3"/>
    </row>
    <row r="831" spans="26:30" ht="12.75">
      <c r="Z831" s="3"/>
      <c r="AA831" s="3"/>
      <c r="AB831" s="3"/>
      <c r="AC831" s="3"/>
      <c r="AD831" s="3"/>
    </row>
    <row r="832" spans="26:30" ht="12.75">
      <c r="Z832" s="3"/>
      <c r="AA832" s="3"/>
      <c r="AB832" s="3"/>
      <c r="AC832" s="3"/>
      <c r="AD832" s="3"/>
    </row>
    <row r="833" spans="26:30" ht="12.75">
      <c r="Z833" s="3"/>
      <c r="AA833" s="3"/>
      <c r="AB833" s="3"/>
      <c r="AC833" s="3"/>
      <c r="AD833" s="3"/>
    </row>
    <row r="834" spans="26:30" ht="12.75">
      <c r="Z834" s="3"/>
      <c r="AA834" s="3"/>
      <c r="AB834" s="3"/>
      <c r="AC834" s="3"/>
      <c r="AD834" s="3"/>
    </row>
    <row r="835" spans="26:30" ht="12.75">
      <c r="Z835" s="3"/>
      <c r="AA835" s="3"/>
      <c r="AB835" s="3"/>
      <c r="AC835" s="3"/>
      <c r="AD835" s="3"/>
    </row>
    <row r="836" spans="26:30" ht="12.75">
      <c r="Z836" s="3"/>
      <c r="AA836" s="3"/>
      <c r="AB836" s="3"/>
      <c r="AC836" s="3"/>
      <c r="AD836" s="3"/>
    </row>
    <row r="837" spans="26:30" ht="12.75">
      <c r="Z837" s="3"/>
      <c r="AA837" s="3"/>
      <c r="AB837" s="3"/>
      <c r="AC837" s="3"/>
      <c r="AD837" s="3"/>
    </row>
    <row r="838" spans="26:30" ht="12.75">
      <c r="Z838" s="3"/>
      <c r="AA838" s="3"/>
      <c r="AB838" s="3"/>
      <c r="AC838" s="3"/>
      <c r="AD838" s="3"/>
    </row>
    <row r="839" spans="26:30" ht="12.75">
      <c r="Z839" s="3"/>
      <c r="AA839" s="3"/>
      <c r="AB839" s="3"/>
      <c r="AC839" s="3"/>
      <c r="AD839" s="3"/>
    </row>
    <row r="840" spans="26:30" ht="12.75">
      <c r="Z840" s="3"/>
      <c r="AA840" s="3"/>
      <c r="AB840" s="3"/>
      <c r="AC840" s="3"/>
      <c r="AD840" s="3"/>
    </row>
    <row r="841" spans="26:30" ht="12.75">
      <c r="Z841" s="3"/>
      <c r="AA841" s="3"/>
      <c r="AB841" s="3"/>
      <c r="AC841" s="3"/>
      <c r="AD841" s="3"/>
    </row>
    <row r="842" spans="26:30" ht="12.75">
      <c r="Z842" s="3"/>
      <c r="AA842" s="3"/>
      <c r="AB842" s="3"/>
      <c r="AC842" s="3"/>
      <c r="AD842" s="3"/>
    </row>
    <row r="843" spans="26:30" ht="12.75">
      <c r="Z843" s="3"/>
      <c r="AA843" s="3"/>
      <c r="AB843" s="3"/>
      <c r="AC843" s="3"/>
      <c r="AD843" s="3"/>
    </row>
    <row r="844" spans="26:30" ht="12.75">
      <c r="Z844" s="3"/>
      <c r="AA844" s="3"/>
      <c r="AB844" s="3"/>
      <c r="AC844" s="3"/>
      <c r="AD844" s="3"/>
    </row>
    <row r="845" spans="26:30" ht="12.75">
      <c r="Z845" s="3"/>
      <c r="AA845" s="3"/>
      <c r="AB845" s="3"/>
      <c r="AC845" s="3"/>
      <c r="AD845" s="3"/>
    </row>
    <row r="846" spans="26:30" ht="12.75">
      <c r="Z846" s="3"/>
      <c r="AA846" s="3"/>
      <c r="AB846" s="3"/>
      <c r="AC846" s="3"/>
      <c r="AD846" s="3"/>
    </row>
    <row r="847" spans="26:30" ht="12.75">
      <c r="Z847" s="3"/>
      <c r="AA847" s="3"/>
      <c r="AB847" s="3"/>
      <c r="AC847" s="3"/>
      <c r="AD847" s="3"/>
    </row>
    <row r="848" spans="26:30" ht="12.75">
      <c r="Z848" s="3"/>
      <c r="AA848" s="3"/>
      <c r="AB848" s="3"/>
      <c r="AC848" s="3"/>
      <c r="AD848" s="3"/>
    </row>
    <row r="849" spans="26:30" ht="12.75">
      <c r="Z849" s="3"/>
      <c r="AA849" s="3"/>
      <c r="AB849" s="3"/>
      <c r="AC849" s="3"/>
      <c r="AD849" s="3"/>
    </row>
    <row r="850" spans="26:30" ht="12.75">
      <c r="Z850" s="3"/>
      <c r="AA850" s="3"/>
      <c r="AB850" s="3"/>
      <c r="AC850" s="3"/>
      <c r="AD850" s="3"/>
    </row>
    <row r="851" spans="26:30" ht="12.75">
      <c r="Z851" s="3"/>
      <c r="AA851" s="3"/>
      <c r="AB851" s="3"/>
      <c r="AC851" s="3"/>
      <c r="AD851" s="3"/>
    </row>
    <row r="852" spans="26:30" ht="12.75">
      <c r="Z852" s="3"/>
      <c r="AA852" s="3"/>
      <c r="AB852" s="3"/>
      <c r="AC852" s="3"/>
      <c r="AD852" s="3"/>
    </row>
    <row r="853" spans="26:30" ht="12.75">
      <c r="Z853" s="3"/>
      <c r="AA853" s="3"/>
      <c r="AB853" s="3"/>
      <c r="AC853" s="3"/>
      <c r="AD853" s="3"/>
    </row>
    <row r="854" spans="26:30" ht="12.75">
      <c r="Z854" s="3"/>
      <c r="AA854" s="3"/>
      <c r="AB854" s="3"/>
      <c r="AC854" s="3"/>
      <c r="AD854" s="3"/>
    </row>
    <row r="855" spans="26:30" ht="12.75">
      <c r="Z855" s="3"/>
      <c r="AA855" s="3"/>
      <c r="AB855" s="3"/>
      <c r="AC855" s="3"/>
      <c r="AD855" s="3"/>
    </row>
    <row r="856" spans="26:30" ht="12.75">
      <c r="Z856" s="3"/>
      <c r="AA856" s="3"/>
      <c r="AB856" s="3"/>
      <c r="AC856" s="3"/>
      <c r="AD856" s="3"/>
    </row>
    <row r="857" spans="26:30" ht="12.75">
      <c r="Z857" s="3"/>
      <c r="AA857" s="3"/>
      <c r="AB857" s="3"/>
      <c r="AC857" s="3"/>
      <c r="AD857" s="3"/>
    </row>
    <row r="858" spans="26:30" ht="12.75">
      <c r="Z858" s="3"/>
      <c r="AA858" s="3"/>
      <c r="AB858" s="3"/>
      <c r="AC858" s="3"/>
      <c r="AD858" s="3"/>
    </row>
    <row r="859" spans="26:30" ht="12.75">
      <c r="Z859" s="3"/>
      <c r="AA859" s="3"/>
      <c r="AB859" s="3"/>
      <c r="AC859" s="3"/>
      <c r="AD859" s="3"/>
    </row>
    <row r="860" spans="26:30" ht="12.75">
      <c r="Z860" s="3"/>
      <c r="AA860" s="3"/>
      <c r="AB860" s="3"/>
      <c r="AC860" s="3"/>
      <c r="AD860" s="3"/>
    </row>
    <row r="861" spans="26:30" ht="12.75">
      <c r="Z861" s="3"/>
      <c r="AA861" s="3"/>
      <c r="AB861" s="3"/>
      <c r="AC861" s="3"/>
      <c r="AD861" s="3"/>
    </row>
    <row r="862" spans="26:30" ht="12.75">
      <c r="Z862" s="3"/>
      <c r="AA862" s="3"/>
      <c r="AB862" s="3"/>
      <c r="AC862" s="3"/>
      <c r="AD862" s="3"/>
    </row>
    <row r="863" spans="26:30" ht="12.75">
      <c r="Z863" s="3"/>
      <c r="AA863" s="3"/>
      <c r="AB863" s="3"/>
      <c r="AC863" s="3"/>
      <c r="AD863" s="3"/>
    </row>
    <row r="864" spans="26:30" ht="12.75">
      <c r="Z864" s="3"/>
      <c r="AA864" s="3"/>
      <c r="AB864" s="3"/>
      <c r="AC864" s="3"/>
      <c r="AD864" s="3"/>
    </row>
    <row r="865" spans="26:30" ht="12.75">
      <c r="Z865" s="3"/>
      <c r="AA865" s="3"/>
      <c r="AB865" s="3"/>
      <c r="AC865" s="3"/>
      <c r="AD865" s="3"/>
    </row>
    <row r="866" spans="26:30" ht="12.75">
      <c r="Z866" s="3"/>
      <c r="AA866" s="3"/>
      <c r="AB866" s="3"/>
      <c r="AC866" s="3"/>
      <c r="AD866" s="3"/>
    </row>
    <row r="867" spans="26:30" ht="12.75">
      <c r="Z867" s="3"/>
      <c r="AA867" s="3"/>
      <c r="AB867" s="3"/>
      <c r="AC867" s="3"/>
      <c r="AD867" s="3"/>
    </row>
    <row r="868" spans="26:30" ht="12.75">
      <c r="Z868" s="3"/>
      <c r="AA868" s="3"/>
      <c r="AB868" s="3"/>
      <c r="AC868" s="3"/>
      <c r="AD868" s="3"/>
    </row>
    <row r="869" spans="26:30" ht="12.75">
      <c r="Z869" s="3"/>
      <c r="AA869" s="3"/>
      <c r="AB869" s="3"/>
      <c r="AC869" s="3"/>
      <c r="AD869" s="3"/>
    </row>
    <row r="870" spans="26:30" ht="12.75">
      <c r="Z870" s="3"/>
      <c r="AA870" s="3"/>
      <c r="AB870" s="3"/>
      <c r="AC870" s="3"/>
      <c r="AD870" s="3"/>
    </row>
    <row r="871" spans="26:30" ht="12.75">
      <c r="Z871" s="3"/>
      <c r="AA871" s="3"/>
      <c r="AB871" s="3"/>
      <c r="AC871" s="3"/>
      <c r="AD871" s="3"/>
    </row>
    <row r="872" spans="26:30" ht="12.75">
      <c r="Z872" s="3"/>
      <c r="AA872" s="3"/>
      <c r="AB872" s="3"/>
      <c r="AC872" s="3"/>
      <c r="AD872" s="3"/>
    </row>
    <row r="873" spans="26:30" ht="12.75">
      <c r="Z873" s="3"/>
      <c r="AA873" s="3"/>
      <c r="AB873" s="3"/>
      <c r="AC873" s="3"/>
      <c r="AD873" s="3"/>
    </row>
    <row r="874" spans="26:30" ht="12.75">
      <c r="Z874" s="3"/>
      <c r="AA874" s="3"/>
      <c r="AB874" s="3"/>
      <c r="AC874" s="3"/>
      <c r="AD874" s="3"/>
    </row>
    <row r="875" spans="26:30" ht="12.75">
      <c r="Z875" s="3"/>
      <c r="AA875" s="3"/>
      <c r="AB875" s="3"/>
      <c r="AC875" s="3"/>
      <c r="AD875" s="3"/>
    </row>
    <row r="876" spans="26:30" ht="12.75">
      <c r="Z876" s="3"/>
      <c r="AA876" s="3"/>
      <c r="AB876" s="3"/>
      <c r="AC876" s="3"/>
      <c r="AD876" s="3"/>
    </row>
    <row r="877" spans="26:30" ht="12.75">
      <c r="Z877" s="3"/>
      <c r="AA877" s="3"/>
      <c r="AB877" s="3"/>
      <c r="AC877" s="3"/>
      <c r="AD877" s="3"/>
    </row>
    <row r="878" spans="26:30" ht="12.75">
      <c r="Z878" s="3"/>
      <c r="AA878" s="3"/>
      <c r="AB878" s="3"/>
      <c r="AC878" s="3"/>
      <c r="AD878" s="3"/>
    </row>
    <row r="879" spans="26:30" ht="12.75">
      <c r="Z879" s="3"/>
      <c r="AA879" s="3"/>
      <c r="AB879" s="3"/>
      <c r="AC879" s="3"/>
      <c r="AD879" s="3"/>
    </row>
    <row r="880" spans="26:30" ht="12.75">
      <c r="Z880" s="3"/>
      <c r="AA880" s="3"/>
      <c r="AB880" s="3"/>
      <c r="AC880" s="3"/>
      <c r="AD880" s="3"/>
    </row>
    <row r="881" spans="26:30" ht="12.75">
      <c r="Z881" s="3"/>
      <c r="AA881" s="3"/>
      <c r="AB881" s="3"/>
      <c r="AC881" s="3"/>
      <c r="AD881" s="3"/>
    </row>
    <row r="882" spans="26:30" ht="12.75">
      <c r="Z882" s="3"/>
      <c r="AA882" s="3"/>
      <c r="AB882" s="3"/>
      <c r="AC882" s="3"/>
      <c r="AD882" s="3"/>
    </row>
    <row r="883" spans="26:30" ht="12.75">
      <c r="Z883" s="3"/>
      <c r="AA883" s="3"/>
      <c r="AB883" s="3"/>
      <c r="AC883" s="3"/>
      <c r="AD883" s="3"/>
    </row>
    <row r="884" spans="26:30" ht="12.75">
      <c r="Z884" s="3"/>
      <c r="AA884" s="3"/>
      <c r="AB884" s="3"/>
      <c r="AC884" s="3"/>
      <c r="AD884" s="3"/>
    </row>
    <row r="885" spans="26:30" ht="12.75">
      <c r="Z885" s="3"/>
      <c r="AA885" s="3"/>
      <c r="AB885" s="3"/>
      <c r="AC885" s="3"/>
      <c r="AD885" s="3"/>
    </row>
    <row r="886" spans="26:30" ht="12.75">
      <c r="Z886" s="3"/>
      <c r="AA886" s="3"/>
      <c r="AB886" s="3"/>
      <c r="AC886" s="3"/>
      <c r="AD886" s="3"/>
    </row>
    <row r="887" spans="26:30" ht="12.75">
      <c r="Z887" s="3"/>
      <c r="AA887" s="3"/>
      <c r="AB887" s="3"/>
      <c r="AC887" s="3"/>
      <c r="AD887" s="3"/>
    </row>
    <row r="888" spans="26:30" ht="12.75">
      <c r="Z888" s="3"/>
      <c r="AA888" s="3"/>
      <c r="AB888" s="3"/>
      <c r="AC888" s="3"/>
      <c r="AD888" s="3"/>
    </row>
    <row r="889" spans="26:30" ht="12.75">
      <c r="Z889" s="3"/>
      <c r="AA889" s="3"/>
      <c r="AB889" s="3"/>
      <c r="AC889" s="3"/>
      <c r="AD889" s="3"/>
    </row>
    <row r="890" spans="26:30" ht="12.75">
      <c r="Z890" s="3"/>
      <c r="AA890" s="3"/>
      <c r="AB890" s="3"/>
      <c r="AC890" s="3"/>
      <c r="AD890" s="3"/>
    </row>
    <row r="891" spans="26:30" ht="12.75">
      <c r="Z891" s="3"/>
      <c r="AA891" s="3"/>
      <c r="AB891" s="3"/>
      <c r="AC891" s="3"/>
      <c r="AD891" s="3"/>
    </row>
    <row r="892" spans="26:30" ht="12.75">
      <c r="Z892" s="3"/>
      <c r="AA892" s="3"/>
      <c r="AB892" s="3"/>
      <c r="AC892" s="3"/>
      <c r="AD892" s="3"/>
    </row>
    <row r="893" spans="26:30" ht="12.75">
      <c r="Z893" s="3"/>
      <c r="AA893" s="3"/>
      <c r="AB893" s="3"/>
      <c r="AC893" s="3"/>
      <c r="AD893" s="3"/>
    </row>
    <row r="894" spans="26:30" ht="12.75">
      <c r="Z894" s="3"/>
      <c r="AA894" s="3"/>
      <c r="AB894" s="3"/>
      <c r="AC894" s="3"/>
      <c r="AD894" s="3"/>
    </row>
    <row r="895" spans="26:30" ht="12.75">
      <c r="Z895" s="3"/>
      <c r="AA895" s="3"/>
      <c r="AB895" s="3"/>
      <c r="AC895" s="3"/>
      <c r="AD895" s="3"/>
    </row>
    <row r="896" spans="26:30" ht="12.75">
      <c r="Z896" s="3"/>
      <c r="AA896" s="3"/>
      <c r="AB896" s="3"/>
      <c r="AC896" s="3"/>
      <c r="AD896" s="3"/>
    </row>
    <row r="897" spans="26:30" ht="12.75">
      <c r="Z897" s="3"/>
      <c r="AA897" s="3"/>
      <c r="AB897" s="3"/>
      <c r="AC897" s="3"/>
      <c r="AD897" s="3"/>
    </row>
    <row r="898" spans="26:30" ht="12.75">
      <c r="Z898" s="3"/>
      <c r="AA898" s="3"/>
      <c r="AB898" s="3"/>
      <c r="AC898" s="3"/>
      <c r="AD898" s="3"/>
    </row>
    <row r="899" spans="26:30" ht="12.75">
      <c r="Z899" s="3"/>
      <c r="AA899" s="3"/>
      <c r="AB899" s="3"/>
      <c r="AC899" s="3"/>
      <c r="AD899" s="3"/>
    </row>
    <row r="900" spans="26:30" ht="12.75">
      <c r="Z900" s="3"/>
      <c r="AA900" s="3"/>
      <c r="AB900" s="3"/>
      <c r="AC900" s="3"/>
      <c r="AD900" s="3"/>
    </row>
    <row r="901" spans="26:30" ht="12.75">
      <c r="Z901" s="3"/>
      <c r="AA901" s="3"/>
      <c r="AB901" s="3"/>
      <c r="AC901" s="3"/>
      <c r="AD901" s="3"/>
    </row>
    <row r="902" spans="26:30" ht="12.75">
      <c r="Z902" s="3"/>
      <c r="AA902" s="3"/>
      <c r="AB902" s="3"/>
      <c r="AC902" s="3"/>
      <c r="AD902" s="3"/>
    </row>
    <row r="903" spans="26:30" ht="12.75">
      <c r="Z903" s="3"/>
      <c r="AA903" s="3"/>
      <c r="AB903" s="3"/>
      <c r="AC903" s="3"/>
      <c r="AD903" s="3"/>
    </row>
    <row r="904" spans="26:30" ht="12.75">
      <c r="Z904" s="3"/>
      <c r="AA904" s="3"/>
      <c r="AB904" s="3"/>
      <c r="AC904" s="3"/>
      <c r="AD904" s="3"/>
    </row>
    <row r="905" spans="26:30" ht="12.75">
      <c r="Z905" s="3"/>
      <c r="AA905" s="3"/>
      <c r="AB905" s="3"/>
      <c r="AC905" s="3"/>
      <c r="AD905" s="3"/>
    </row>
    <row r="906" spans="26:30" ht="12.75">
      <c r="Z906" s="3"/>
      <c r="AA906" s="3"/>
      <c r="AB906" s="3"/>
      <c r="AC906" s="3"/>
      <c r="AD906" s="3"/>
    </row>
    <row r="907" spans="26:30" ht="12.75">
      <c r="Z907" s="3"/>
      <c r="AA907" s="3"/>
      <c r="AB907" s="3"/>
      <c r="AC907" s="3"/>
      <c r="AD907" s="3"/>
    </row>
    <row r="908" spans="26:30" ht="12.75">
      <c r="Z908" s="3"/>
      <c r="AA908" s="3"/>
      <c r="AB908" s="3"/>
      <c r="AC908" s="3"/>
      <c r="AD908" s="3"/>
    </row>
    <row r="909" spans="26:30" ht="12.75">
      <c r="Z909" s="3"/>
      <c r="AA909" s="3"/>
      <c r="AB909" s="3"/>
      <c r="AC909" s="3"/>
      <c r="AD909" s="3"/>
    </row>
    <row r="910" spans="26:30" ht="12.75">
      <c r="Z910" s="3"/>
      <c r="AA910" s="3"/>
      <c r="AB910" s="3"/>
      <c r="AC910" s="3"/>
      <c r="AD910" s="3"/>
    </row>
    <row r="911" spans="26:30" ht="12.75">
      <c r="Z911" s="3"/>
      <c r="AA911" s="3"/>
      <c r="AB911" s="3"/>
      <c r="AC911" s="3"/>
      <c r="AD911" s="3"/>
    </row>
    <row r="912" spans="26:30" ht="12.75">
      <c r="Z912" s="3"/>
      <c r="AA912" s="3"/>
      <c r="AB912" s="3"/>
      <c r="AC912" s="3"/>
      <c r="AD912" s="3"/>
    </row>
    <row r="913" spans="26:30" ht="12.75">
      <c r="Z913" s="3"/>
      <c r="AA913" s="3"/>
      <c r="AB913" s="3"/>
      <c r="AC913" s="3"/>
      <c r="AD913" s="3"/>
    </row>
    <row r="914" spans="26:30" ht="12.75">
      <c r="Z914" s="3"/>
      <c r="AA914" s="3"/>
      <c r="AB914" s="3"/>
      <c r="AC914" s="3"/>
      <c r="AD914" s="3"/>
    </row>
    <row r="915" spans="26:30" ht="12.75">
      <c r="Z915" s="3"/>
      <c r="AA915" s="3"/>
      <c r="AB915" s="3"/>
      <c r="AC915" s="3"/>
      <c r="AD915" s="3"/>
    </row>
    <row r="916" spans="26:30" ht="12.75">
      <c r="Z916" s="3"/>
      <c r="AA916" s="3"/>
      <c r="AB916" s="3"/>
      <c r="AC916" s="3"/>
      <c r="AD916" s="3"/>
    </row>
    <row r="917" spans="26:30" ht="12.75">
      <c r="Z917" s="3"/>
      <c r="AA917" s="3"/>
      <c r="AB917" s="3"/>
      <c r="AC917" s="3"/>
      <c r="AD917" s="3"/>
    </row>
    <row r="918" spans="26:30" ht="12.75">
      <c r="Z918" s="3"/>
      <c r="AA918" s="3"/>
      <c r="AB918" s="3"/>
      <c r="AC918" s="3"/>
      <c r="AD918" s="3"/>
    </row>
    <row r="919" spans="26:30" ht="12.75">
      <c r="Z919" s="3"/>
      <c r="AA919" s="3"/>
      <c r="AB919" s="3"/>
      <c r="AC919" s="3"/>
      <c r="AD919" s="3"/>
    </row>
    <row r="920" spans="26:30" ht="12.75">
      <c r="Z920" s="3"/>
      <c r="AA920" s="3"/>
      <c r="AB920" s="3"/>
      <c r="AC920" s="3"/>
      <c r="AD920" s="3"/>
    </row>
    <row r="921" spans="26:30" ht="12.75">
      <c r="Z921" s="3"/>
      <c r="AA921" s="3"/>
      <c r="AB921" s="3"/>
      <c r="AC921" s="3"/>
      <c r="AD921" s="3"/>
    </row>
    <row r="922" spans="26:30" ht="12.75">
      <c r="Z922" s="3"/>
      <c r="AA922" s="3"/>
      <c r="AB922" s="3"/>
      <c r="AC922" s="3"/>
      <c r="AD922" s="3"/>
    </row>
    <row r="923" spans="26:30" ht="12.75">
      <c r="Z923" s="3"/>
      <c r="AA923" s="3"/>
      <c r="AB923" s="3"/>
      <c r="AC923" s="3"/>
      <c r="AD923" s="3"/>
    </row>
    <row r="924" spans="26:30" ht="12.75">
      <c r="Z924" s="3"/>
      <c r="AA924" s="3"/>
      <c r="AB924" s="3"/>
      <c r="AC924" s="3"/>
      <c r="AD924" s="3"/>
    </row>
    <row r="925" spans="26:30" ht="12.75">
      <c r="Z925" s="3"/>
      <c r="AA925" s="3"/>
      <c r="AB925" s="3"/>
      <c r="AC925" s="3"/>
      <c r="AD925" s="3"/>
    </row>
    <row r="926" spans="26:30" ht="12.75">
      <c r="Z926" s="3"/>
      <c r="AA926" s="3"/>
      <c r="AB926" s="3"/>
      <c r="AC926" s="3"/>
      <c r="AD926" s="3"/>
    </row>
    <row r="927" spans="26:30" ht="12.75">
      <c r="Z927" s="3"/>
      <c r="AA927" s="3"/>
      <c r="AB927" s="3"/>
      <c r="AC927" s="3"/>
      <c r="AD927" s="3"/>
    </row>
    <row r="928" spans="26:30" ht="12.75">
      <c r="Z928" s="3"/>
      <c r="AA928" s="3"/>
      <c r="AB928" s="3"/>
      <c r="AC928" s="3"/>
      <c r="AD928" s="3"/>
    </row>
    <row r="929" spans="26:30" ht="12.75">
      <c r="Z929" s="3"/>
      <c r="AA929" s="3"/>
      <c r="AB929" s="3"/>
      <c r="AC929" s="3"/>
      <c r="AD929" s="3"/>
    </row>
    <row r="930" spans="26:30" ht="12.75">
      <c r="Z930" s="3"/>
      <c r="AA930" s="3"/>
      <c r="AB930" s="3"/>
      <c r="AC930" s="3"/>
      <c r="AD930" s="3"/>
    </row>
    <row r="931" spans="26:30" ht="12.75">
      <c r="Z931" s="3"/>
      <c r="AA931" s="3"/>
      <c r="AB931" s="3"/>
      <c r="AC931" s="3"/>
      <c r="AD931" s="3"/>
    </row>
    <row r="932" spans="26:30" ht="12.75">
      <c r="Z932" s="3"/>
      <c r="AA932" s="3"/>
      <c r="AB932" s="3"/>
      <c r="AC932" s="3"/>
      <c r="AD932" s="3"/>
    </row>
    <row r="933" spans="26:30" ht="12.75">
      <c r="Z933" s="3"/>
      <c r="AA933" s="3"/>
      <c r="AB933" s="3"/>
      <c r="AC933" s="3"/>
      <c r="AD933" s="3"/>
    </row>
    <row r="934" spans="26:30" ht="12.75">
      <c r="Z934" s="3"/>
      <c r="AA934" s="3"/>
      <c r="AB934" s="3"/>
      <c r="AC934" s="3"/>
      <c r="AD934" s="3"/>
    </row>
    <row r="935" spans="26:30" ht="12.75">
      <c r="Z935" s="3"/>
      <c r="AA935" s="3"/>
      <c r="AB935" s="3"/>
      <c r="AC935" s="3"/>
      <c r="AD935" s="3"/>
    </row>
    <row r="936" spans="26:30" ht="12.75">
      <c r="Z936" s="3"/>
      <c r="AA936" s="3"/>
      <c r="AB936" s="3"/>
      <c r="AC936" s="3"/>
      <c r="AD936" s="3"/>
    </row>
    <row r="937" spans="26:30" ht="12.75">
      <c r="Z937" s="3"/>
      <c r="AA937" s="3"/>
      <c r="AB937" s="3"/>
      <c r="AC937" s="3"/>
      <c r="AD937" s="3"/>
    </row>
    <row r="938" spans="26:30" ht="12.75">
      <c r="Z938" s="3"/>
      <c r="AA938" s="3"/>
      <c r="AB938" s="3"/>
      <c r="AC938" s="3"/>
      <c r="AD938" s="3"/>
    </row>
    <row r="939" spans="26:30" ht="12.75">
      <c r="Z939" s="3"/>
      <c r="AA939" s="3"/>
      <c r="AB939" s="3"/>
      <c r="AC939" s="3"/>
      <c r="AD939" s="3"/>
    </row>
    <row r="940" spans="26:30" ht="12.75">
      <c r="Z940" s="3"/>
      <c r="AA940" s="3"/>
      <c r="AB940" s="3"/>
      <c r="AC940" s="3"/>
      <c r="AD940" s="3"/>
    </row>
    <row r="941" spans="26:30" ht="12.75">
      <c r="Z941" s="3"/>
      <c r="AA941" s="3"/>
      <c r="AB941" s="3"/>
      <c r="AC941" s="3"/>
      <c r="AD941" s="3"/>
    </row>
    <row r="942" spans="26:30" ht="12.75">
      <c r="Z942" s="3"/>
      <c r="AA942" s="3"/>
      <c r="AB942" s="3"/>
      <c r="AC942" s="3"/>
      <c r="AD942" s="3"/>
    </row>
    <row r="943" spans="26:30" ht="12.75">
      <c r="Z943" s="3"/>
      <c r="AA943" s="3"/>
      <c r="AB943" s="3"/>
      <c r="AC943" s="3"/>
      <c r="AD943" s="3"/>
    </row>
    <row r="944" spans="26:30" ht="12.75">
      <c r="Z944" s="3"/>
      <c r="AA944" s="3"/>
      <c r="AB944" s="3"/>
      <c r="AC944" s="3"/>
      <c r="AD944" s="3"/>
    </row>
    <row r="945" spans="26:30" ht="12.75">
      <c r="Z945" s="3"/>
      <c r="AA945" s="3"/>
      <c r="AB945" s="3"/>
      <c r="AC945" s="3"/>
      <c r="AD945" s="3"/>
    </row>
    <row r="946" spans="26:30" ht="12.75">
      <c r="Z946" s="3"/>
      <c r="AA946" s="3"/>
      <c r="AB946" s="3"/>
      <c r="AC946" s="3"/>
      <c r="AD946" s="3"/>
    </row>
    <row r="947" spans="26:30" ht="12.75">
      <c r="Z947" s="3"/>
      <c r="AA947" s="3"/>
      <c r="AB947" s="3"/>
      <c r="AC947" s="3"/>
      <c r="AD947" s="3"/>
    </row>
    <row r="948" spans="26:30" ht="12.75">
      <c r="Z948" s="3"/>
      <c r="AA948" s="3"/>
      <c r="AB948" s="3"/>
      <c r="AC948" s="3"/>
      <c r="AD948" s="3"/>
    </row>
    <row r="949" spans="26:30" ht="12.75">
      <c r="Z949" s="3"/>
      <c r="AA949" s="3"/>
      <c r="AB949" s="3"/>
      <c r="AC949" s="3"/>
      <c r="AD949" s="3"/>
    </row>
    <row r="950" spans="26:30" ht="12.75">
      <c r="Z950" s="3"/>
      <c r="AA950" s="3"/>
      <c r="AB950" s="3"/>
      <c r="AC950" s="3"/>
      <c r="AD950" s="3"/>
    </row>
    <row r="951" spans="26:30" ht="12.75">
      <c r="Z951" s="3"/>
      <c r="AA951" s="3"/>
      <c r="AB951" s="3"/>
      <c r="AC951" s="3"/>
      <c r="AD951" s="3"/>
    </row>
    <row r="952" spans="26:30" ht="12.75">
      <c r="Z952" s="3"/>
      <c r="AA952" s="3"/>
      <c r="AB952" s="3"/>
      <c r="AC952" s="3"/>
      <c r="AD952" s="3"/>
    </row>
    <row r="953" spans="26:30" ht="12.75">
      <c r="Z953" s="3"/>
      <c r="AA953" s="3"/>
      <c r="AB953" s="3"/>
      <c r="AC953" s="3"/>
      <c r="AD953" s="3"/>
    </row>
    <row r="954" spans="26:30" ht="12.75">
      <c r="Z954" s="3"/>
      <c r="AA954" s="3"/>
      <c r="AB954" s="3"/>
      <c r="AC954" s="3"/>
      <c r="AD954" s="3"/>
    </row>
    <row r="955" spans="26:30" ht="12.75">
      <c r="Z955" s="3"/>
      <c r="AA955" s="3"/>
      <c r="AB955" s="3"/>
      <c r="AC955" s="3"/>
      <c r="AD955" s="3"/>
    </row>
    <row r="956" spans="26:30" ht="12.75">
      <c r="Z956" s="3"/>
      <c r="AA956" s="3"/>
      <c r="AB956" s="3"/>
      <c r="AC956" s="3"/>
      <c r="AD956" s="3"/>
    </row>
    <row r="957" spans="26:30" ht="12.75">
      <c r="Z957" s="3"/>
      <c r="AA957" s="3"/>
      <c r="AB957" s="3"/>
      <c r="AC957" s="3"/>
      <c r="AD957" s="3"/>
    </row>
    <row r="958" spans="26:30" ht="12.75">
      <c r="Z958" s="3"/>
      <c r="AA958" s="3"/>
      <c r="AB958" s="3"/>
      <c r="AC958" s="3"/>
      <c r="AD958" s="3"/>
    </row>
    <row r="959" spans="26:30" ht="12.75">
      <c r="Z959" s="3"/>
      <c r="AA959" s="3"/>
      <c r="AB959" s="3"/>
      <c r="AC959" s="3"/>
      <c r="AD959" s="3"/>
    </row>
    <row r="960" spans="26:30" ht="12.75">
      <c r="Z960" s="3"/>
      <c r="AA960" s="3"/>
      <c r="AB960" s="3"/>
      <c r="AC960" s="3"/>
      <c r="AD960" s="3"/>
    </row>
    <row r="961" spans="26:30" ht="12.75">
      <c r="Z961" s="3"/>
      <c r="AA961" s="3"/>
      <c r="AB961" s="3"/>
      <c r="AC961" s="3"/>
      <c r="AD961" s="3"/>
    </row>
    <row r="962" spans="26:30" ht="12.75">
      <c r="Z962" s="3"/>
      <c r="AA962" s="3"/>
      <c r="AB962" s="3"/>
      <c r="AC962" s="3"/>
      <c r="AD962" s="3"/>
    </row>
    <row r="963" spans="26:30" ht="12.75">
      <c r="Z963" s="3"/>
      <c r="AA963" s="3"/>
      <c r="AB963" s="3"/>
      <c r="AC963" s="3"/>
      <c r="AD963" s="3"/>
    </row>
    <row r="964" spans="26:30" ht="12.75">
      <c r="Z964" s="3"/>
      <c r="AA964" s="3"/>
      <c r="AB964" s="3"/>
      <c r="AC964" s="3"/>
      <c r="AD964" s="3"/>
    </row>
    <row r="965" spans="26:30" ht="12.75">
      <c r="Z965" s="3"/>
      <c r="AA965" s="3"/>
      <c r="AB965" s="3"/>
      <c r="AC965" s="3"/>
      <c r="AD965" s="3"/>
    </row>
    <row r="966" spans="26:30" ht="12.75">
      <c r="Z966" s="3"/>
      <c r="AA966" s="3"/>
      <c r="AB966" s="3"/>
      <c r="AC966" s="3"/>
      <c r="AD966" s="3"/>
    </row>
    <row r="967" spans="26:30" ht="12.75">
      <c r="Z967" s="3"/>
      <c r="AA967" s="3"/>
      <c r="AB967" s="3"/>
      <c r="AC967" s="3"/>
      <c r="AD967" s="3"/>
    </row>
    <row r="968" spans="26:30" ht="12.75">
      <c r="Z968" s="3"/>
      <c r="AA968" s="3"/>
      <c r="AB968" s="3"/>
      <c r="AC968" s="3"/>
      <c r="AD968" s="3"/>
    </row>
    <row r="969" spans="26:30" ht="12.75">
      <c r="Z969" s="3"/>
      <c r="AA969" s="3"/>
      <c r="AB969" s="3"/>
      <c r="AC969" s="3"/>
      <c r="AD969" s="3"/>
    </row>
    <row r="970" spans="26:30" ht="12.75">
      <c r="Z970" s="3"/>
      <c r="AA970" s="3"/>
      <c r="AB970" s="3"/>
      <c r="AC970" s="3"/>
      <c r="AD970" s="3"/>
    </row>
    <row r="971" spans="26:30" ht="12.75">
      <c r="Z971" s="3"/>
      <c r="AA971" s="3"/>
      <c r="AB971" s="3"/>
      <c r="AC971" s="3"/>
      <c r="AD971" s="3"/>
    </row>
    <row r="972" spans="26:30" ht="12.75">
      <c r="Z972" s="3"/>
      <c r="AA972" s="3"/>
      <c r="AB972" s="3"/>
      <c r="AC972" s="3"/>
      <c r="AD972" s="3"/>
    </row>
    <row r="973" spans="26:30" ht="12.75">
      <c r="Z973" s="3"/>
      <c r="AA973" s="3"/>
      <c r="AB973" s="3"/>
      <c r="AC973" s="3"/>
      <c r="AD973" s="3"/>
    </row>
    <row r="974" spans="26:30" ht="12.75">
      <c r="Z974" s="3"/>
      <c r="AA974" s="3"/>
      <c r="AB974" s="3"/>
      <c r="AC974" s="3"/>
      <c r="AD974" s="3"/>
    </row>
    <row r="975" spans="26:30" ht="12.75">
      <c r="Z975" s="3"/>
      <c r="AA975" s="3"/>
      <c r="AB975" s="3"/>
      <c r="AC975" s="3"/>
      <c r="AD975" s="3"/>
    </row>
    <row r="976" spans="26:30" ht="12.75">
      <c r="Z976" s="3"/>
      <c r="AA976" s="3"/>
      <c r="AB976" s="3"/>
      <c r="AC976" s="3"/>
      <c r="AD976" s="3"/>
    </row>
    <row r="977" spans="26:30" ht="12.75">
      <c r="Z977" s="3"/>
      <c r="AA977" s="3"/>
      <c r="AB977" s="3"/>
      <c r="AC977" s="3"/>
      <c r="AD977" s="3"/>
    </row>
    <row r="978" spans="26:30" ht="12.75">
      <c r="Z978" s="3"/>
      <c r="AA978" s="3"/>
      <c r="AB978" s="3"/>
      <c r="AC978" s="3"/>
      <c r="AD978" s="3"/>
    </row>
    <row r="979" spans="26:30" ht="12.75">
      <c r="Z979" s="3"/>
      <c r="AA979" s="3"/>
      <c r="AB979" s="3"/>
      <c r="AC979" s="3"/>
      <c r="AD979" s="3"/>
    </row>
    <row r="980" spans="26:30" ht="12.75">
      <c r="Z980" s="3"/>
      <c r="AA980" s="3"/>
      <c r="AB980" s="3"/>
      <c r="AC980" s="3"/>
      <c r="AD980" s="3"/>
    </row>
    <row r="981" spans="26:30" ht="12.75">
      <c r="Z981" s="3"/>
      <c r="AA981" s="3"/>
      <c r="AB981" s="3"/>
      <c r="AC981" s="3"/>
      <c r="AD981" s="3"/>
    </row>
    <row r="982" spans="26:30" ht="12.75">
      <c r="Z982" s="3"/>
      <c r="AA982" s="3"/>
      <c r="AB982" s="3"/>
      <c r="AC982" s="3"/>
      <c r="AD982" s="3"/>
    </row>
    <row r="983" spans="26:30" ht="12.75">
      <c r="Z983" s="3"/>
      <c r="AA983" s="3"/>
      <c r="AB983" s="3"/>
      <c r="AC983" s="3"/>
      <c r="AD983" s="3"/>
    </row>
    <row r="984" spans="26:30" ht="12.75">
      <c r="Z984" s="3"/>
      <c r="AA984" s="3"/>
      <c r="AB984" s="3"/>
      <c r="AC984" s="3"/>
      <c r="AD984" s="3"/>
    </row>
    <row r="985" spans="26:30" ht="12.75">
      <c r="Z985" s="3"/>
      <c r="AA985" s="3"/>
      <c r="AB985" s="3"/>
      <c r="AC985" s="3"/>
      <c r="AD985" s="3"/>
    </row>
    <row r="986" spans="26:30" ht="12.75">
      <c r="Z986" s="3"/>
      <c r="AA986" s="3"/>
      <c r="AB986" s="3"/>
      <c r="AC986" s="3"/>
      <c r="AD986" s="3"/>
    </row>
    <row r="987" spans="26:30" ht="12.75">
      <c r="Z987" s="3"/>
      <c r="AA987" s="3"/>
      <c r="AB987" s="3"/>
      <c r="AC987" s="3"/>
      <c r="AD987" s="3"/>
    </row>
    <row r="988" spans="26:30" ht="12.75">
      <c r="Z988" s="3"/>
      <c r="AA988" s="3"/>
      <c r="AB988" s="3"/>
      <c r="AC988" s="3"/>
      <c r="AD988" s="3"/>
    </row>
    <row r="989" spans="26:30" ht="12.75">
      <c r="Z989" s="3"/>
      <c r="AA989" s="3"/>
      <c r="AB989" s="3"/>
      <c r="AC989" s="3"/>
      <c r="AD989" s="3"/>
    </row>
    <row r="990" spans="26:30" ht="12.75">
      <c r="Z990" s="3"/>
      <c r="AA990" s="3"/>
      <c r="AB990" s="3"/>
      <c r="AC990" s="3"/>
      <c r="AD990" s="3"/>
    </row>
    <row r="991" spans="26:30" ht="12.75">
      <c r="Z991" s="3"/>
      <c r="AA991" s="3"/>
      <c r="AB991" s="3"/>
      <c r="AC991" s="3"/>
      <c r="AD991" s="3"/>
    </row>
    <row r="992" spans="26:30" ht="12.75">
      <c r="Z992" s="3"/>
      <c r="AA992" s="3"/>
      <c r="AB992" s="3"/>
      <c r="AC992" s="3"/>
      <c r="AD992" s="3"/>
    </row>
    <row r="993" spans="26:30" ht="12.75">
      <c r="Z993" s="3"/>
      <c r="AA993" s="3"/>
      <c r="AB993" s="3"/>
      <c r="AC993" s="3"/>
      <c r="AD993" s="3"/>
    </row>
    <row r="994" spans="26:30" ht="12.75">
      <c r="Z994" s="3"/>
      <c r="AA994" s="3"/>
      <c r="AB994" s="3"/>
      <c r="AC994" s="3"/>
      <c r="AD994" s="3"/>
    </row>
    <row r="995" spans="26:30" ht="12.75">
      <c r="Z995" s="3"/>
      <c r="AA995" s="3"/>
      <c r="AB995" s="3"/>
      <c r="AC995" s="3"/>
      <c r="AD995" s="3"/>
    </row>
    <row r="996" spans="26:30" ht="12.75">
      <c r="Z996" s="3"/>
      <c r="AA996" s="3"/>
      <c r="AB996" s="3"/>
      <c r="AC996" s="3"/>
      <c r="AD996" s="3"/>
    </row>
    <row r="997" spans="26:30" ht="12.75">
      <c r="Z997" s="3"/>
      <c r="AA997" s="3"/>
      <c r="AB997" s="3"/>
      <c r="AC997" s="3"/>
      <c r="AD997" s="3"/>
    </row>
    <row r="998" spans="26:30" ht="12.75">
      <c r="Z998" s="3"/>
      <c r="AA998" s="3"/>
      <c r="AB998" s="3"/>
      <c r="AC998" s="3"/>
      <c r="AD998" s="3"/>
    </row>
    <row r="999" spans="26:30" ht="12.75">
      <c r="Z999" s="3"/>
      <c r="AA999" s="3"/>
      <c r="AB999" s="3"/>
      <c r="AC999" s="3"/>
      <c r="AD999" s="3"/>
    </row>
    <row r="1000" spans="26:30" ht="12.75">
      <c r="Z1000" s="3"/>
      <c r="AA1000" s="3"/>
      <c r="AB1000" s="3"/>
      <c r="AC1000" s="3"/>
      <c r="AD1000" s="3"/>
    </row>
    <row r="1001" spans="26:30" ht="12.75">
      <c r="Z1001" s="3"/>
      <c r="AA1001" s="3"/>
      <c r="AB1001" s="3"/>
      <c r="AC1001" s="3"/>
      <c r="AD1001" s="3"/>
    </row>
    <row r="1002" spans="26:30" ht="12.75">
      <c r="Z1002" s="3"/>
      <c r="AA1002" s="3"/>
      <c r="AB1002" s="3"/>
      <c r="AC1002" s="3"/>
      <c r="AD1002" s="3"/>
    </row>
    <row r="1003" spans="26:30" ht="12.75">
      <c r="Z1003" s="3"/>
      <c r="AA1003" s="3"/>
      <c r="AB1003" s="3"/>
      <c r="AC1003" s="3"/>
      <c r="AD1003" s="3"/>
    </row>
    <row r="1004" spans="26:30" ht="12.75">
      <c r="Z1004" s="3"/>
      <c r="AA1004" s="3"/>
      <c r="AB1004" s="3"/>
      <c r="AC1004" s="3"/>
      <c r="AD1004" s="3"/>
    </row>
    <row r="1005" spans="26:30" ht="12.75">
      <c r="Z1005" s="3"/>
      <c r="AA1005" s="3"/>
      <c r="AB1005" s="3"/>
      <c r="AC1005" s="3"/>
      <c r="AD1005" s="3"/>
    </row>
    <row r="1006" spans="26:30" ht="12.75">
      <c r="Z1006" s="3"/>
      <c r="AA1006" s="3"/>
      <c r="AB1006" s="3"/>
      <c r="AC1006" s="3"/>
      <c r="AD1006" s="3"/>
    </row>
    <row r="1007" spans="26:30" ht="12.75">
      <c r="Z1007" s="3"/>
      <c r="AA1007" s="3"/>
      <c r="AB1007" s="3"/>
      <c r="AC1007" s="3"/>
      <c r="AD1007" s="3"/>
    </row>
    <row r="1008" spans="26:30" ht="12.75">
      <c r="Z1008" s="3"/>
      <c r="AA1008" s="3"/>
      <c r="AB1008" s="3"/>
      <c r="AC1008" s="3"/>
      <c r="AD1008" s="3"/>
    </row>
    <row r="1009" spans="26:30" ht="12.75">
      <c r="Z1009" s="3"/>
      <c r="AA1009" s="3"/>
      <c r="AB1009" s="3"/>
      <c r="AC1009" s="3"/>
      <c r="AD1009" s="3"/>
    </row>
    <row r="1010" spans="26:30" ht="12.75">
      <c r="Z1010" s="3"/>
      <c r="AA1010" s="3"/>
      <c r="AB1010" s="3"/>
      <c r="AC1010" s="3"/>
      <c r="AD1010" s="3"/>
    </row>
    <row r="1011" spans="26:30" ht="12.75">
      <c r="Z1011" s="3"/>
      <c r="AA1011" s="3"/>
      <c r="AB1011" s="3"/>
      <c r="AC1011" s="3"/>
      <c r="AD1011" s="3"/>
    </row>
    <row r="1012" spans="26:30" ht="12.75">
      <c r="Z1012" s="3"/>
      <c r="AA1012" s="3"/>
      <c r="AB1012" s="3"/>
      <c r="AC1012" s="3"/>
      <c r="AD1012" s="3"/>
    </row>
    <row r="1013" spans="26:30" ht="12.75">
      <c r="Z1013" s="3"/>
      <c r="AA1013" s="3"/>
      <c r="AB1013" s="3"/>
      <c r="AC1013" s="3"/>
      <c r="AD1013" s="3"/>
    </row>
    <row r="1014" spans="26:30" ht="12.75">
      <c r="Z1014" s="3"/>
      <c r="AA1014" s="3"/>
      <c r="AB1014" s="3"/>
      <c r="AC1014" s="3"/>
      <c r="AD1014" s="3"/>
    </row>
    <row r="1015" spans="26:30" ht="12.75">
      <c r="Z1015" s="3"/>
      <c r="AA1015" s="3"/>
      <c r="AB1015" s="3"/>
      <c r="AC1015" s="3"/>
      <c r="AD1015" s="3"/>
    </row>
    <row r="1016" spans="26:30" ht="12.75">
      <c r="Z1016" s="3"/>
      <c r="AA1016" s="3"/>
      <c r="AB1016" s="3"/>
      <c r="AC1016" s="3"/>
      <c r="AD1016" s="3"/>
    </row>
    <row r="1017" spans="26:30" ht="12.75">
      <c r="Z1017" s="3"/>
      <c r="AA1017" s="3"/>
      <c r="AB1017" s="3"/>
      <c r="AC1017" s="3"/>
      <c r="AD1017" s="3"/>
    </row>
    <row r="1018" spans="26:30" ht="12.75">
      <c r="Z1018" s="3"/>
      <c r="AA1018" s="3"/>
      <c r="AB1018" s="3"/>
      <c r="AC1018" s="3"/>
      <c r="AD1018" s="3"/>
    </row>
    <row r="1019" spans="26:30" ht="12.75">
      <c r="Z1019" s="3"/>
      <c r="AA1019" s="3"/>
      <c r="AB1019" s="3"/>
      <c r="AC1019" s="3"/>
      <c r="AD1019" s="3"/>
    </row>
    <row r="1020" spans="26:30" ht="12.75">
      <c r="Z1020" s="3"/>
      <c r="AA1020" s="3"/>
      <c r="AB1020" s="3"/>
      <c r="AC1020" s="3"/>
      <c r="AD1020" s="3"/>
    </row>
    <row r="1021" spans="26:30" ht="12.75">
      <c r="Z1021" s="3"/>
      <c r="AA1021" s="3"/>
      <c r="AB1021" s="3"/>
      <c r="AC1021" s="3"/>
      <c r="AD1021" s="3"/>
    </row>
    <row r="1022" spans="26:30" ht="12.75">
      <c r="Z1022" s="3"/>
      <c r="AA1022" s="3"/>
      <c r="AB1022" s="3"/>
      <c r="AC1022" s="3"/>
      <c r="AD1022" s="3"/>
    </row>
    <row r="1023" spans="26:30" ht="12.75">
      <c r="Z1023" s="3"/>
      <c r="AA1023" s="3"/>
      <c r="AB1023" s="3"/>
      <c r="AC1023" s="3"/>
      <c r="AD1023" s="3"/>
    </row>
    <row r="1024" spans="26:30" ht="12.75">
      <c r="Z1024" s="3"/>
      <c r="AA1024" s="3"/>
      <c r="AB1024" s="3"/>
      <c r="AC1024" s="3"/>
      <c r="AD1024" s="3"/>
    </row>
    <row r="1025" spans="26:30" ht="12.75">
      <c r="Z1025" s="3"/>
      <c r="AA1025" s="3"/>
      <c r="AB1025" s="3"/>
      <c r="AC1025" s="3"/>
      <c r="AD1025" s="3"/>
    </row>
    <row r="1026" spans="26:30" ht="12.75">
      <c r="Z1026" s="3"/>
      <c r="AA1026" s="3"/>
      <c r="AB1026" s="3"/>
      <c r="AC1026" s="3"/>
      <c r="AD1026" s="3"/>
    </row>
    <row r="1027" spans="26:30" ht="12.75">
      <c r="Z1027" s="3"/>
      <c r="AA1027" s="3"/>
      <c r="AB1027" s="3"/>
      <c r="AC1027" s="3"/>
      <c r="AD1027" s="3"/>
    </row>
    <row r="1028" spans="26:30" ht="12.75">
      <c r="Z1028" s="3"/>
      <c r="AA1028" s="3"/>
      <c r="AB1028" s="3"/>
      <c r="AC1028" s="3"/>
      <c r="AD1028" s="3"/>
    </row>
    <row r="1029" spans="26:30" ht="12.75">
      <c r="Z1029" s="3"/>
      <c r="AA1029" s="3"/>
      <c r="AB1029" s="3"/>
      <c r="AC1029" s="3"/>
      <c r="AD1029" s="3"/>
    </row>
    <row r="1030" spans="26:30" ht="12.75">
      <c r="Z1030" s="3"/>
      <c r="AA1030" s="3"/>
      <c r="AB1030" s="3"/>
      <c r="AC1030" s="3"/>
      <c r="AD1030" s="3"/>
    </row>
    <row r="1031" spans="26:30" ht="12.75">
      <c r="Z1031" s="3"/>
      <c r="AA1031" s="3"/>
      <c r="AB1031" s="3"/>
      <c r="AC1031" s="3"/>
      <c r="AD1031" s="3"/>
    </row>
    <row r="1032" spans="26:30" ht="12.75">
      <c r="Z1032" s="3"/>
      <c r="AA1032" s="3"/>
      <c r="AB1032" s="3"/>
      <c r="AC1032" s="3"/>
      <c r="AD1032" s="3"/>
    </row>
    <row r="1033" spans="26:30" ht="12.75">
      <c r="Z1033" s="3"/>
      <c r="AA1033" s="3"/>
      <c r="AB1033" s="3"/>
      <c r="AC1033" s="3"/>
      <c r="AD1033" s="3"/>
    </row>
    <row r="1034" spans="26:30" ht="12.75">
      <c r="Z1034" s="3"/>
      <c r="AA1034" s="3"/>
      <c r="AB1034" s="3"/>
      <c r="AC1034" s="3"/>
      <c r="AD1034" s="3"/>
    </row>
    <row r="1035" spans="26:30" ht="12.75">
      <c r="Z1035" s="3"/>
      <c r="AA1035" s="3"/>
      <c r="AB1035" s="3"/>
      <c r="AC1035" s="3"/>
      <c r="AD1035" s="3"/>
    </row>
    <row r="1036" spans="26:30" ht="12.75">
      <c r="Z1036" s="3"/>
      <c r="AA1036" s="3"/>
      <c r="AB1036" s="3"/>
      <c r="AC1036" s="3"/>
      <c r="AD1036" s="3"/>
    </row>
    <row r="1037" spans="26:30" ht="12.75">
      <c r="Z1037" s="3"/>
      <c r="AA1037" s="3"/>
      <c r="AB1037" s="3"/>
      <c r="AC1037" s="3"/>
      <c r="AD1037" s="3"/>
    </row>
    <row r="1038" spans="26:30" ht="12.75">
      <c r="Z1038" s="3"/>
      <c r="AA1038" s="3"/>
      <c r="AB1038" s="3"/>
      <c r="AC1038" s="3"/>
      <c r="AD1038" s="3"/>
    </row>
    <row r="1039" spans="26:30" ht="12.75">
      <c r="Z1039" s="3"/>
      <c r="AA1039" s="3"/>
      <c r="AB1039" s="3"/>
      <c r="AC1039" s="3"/>
      <c r="AD1039" s="3"/>
    </row>
    <row r="1040" spans="26:30" ht="12.75">
      <c r="Z1040" s="3"/>
      <c r="AA1040" s="3"/>
      <c r="AB1040" s="3"/>
      <c r="AC1040" s="3"/>
      <c r="AD1040" s="3"/>
    </row>
    <row r="1041" spans="26:30" ht="12.75">
      <c r="Z1041" s="3"/>
      <c r="AA1041" s="3"/>
      <c r="AB1041" s="3"/>
      <c r="AC1041" s="3"/>
      <c r="AD1041" s="3"/>
    </row>
    <row r="1042" spans="26:30" ht="12.75">
      <c r="Z1042" s="3"/>
      <c r="AA1042" s="3"/>
      <c r="AB1042" s="3"/>
      <c r="AC1042" s="3"/>
      <c r="AD1042" s="3"/>
    </row>
    <row r="1043" spans="26:30" ht="12.75">
      <c r="Z1043" s="3"/>
      <c r="AA1043" s="3"/>
      <c r="AB1043" s="3"/>
      <c r="AC1043" s="3"/>
      <c r="AD1043" s="3"/>
    </row>
    <row r="1044" spans="26:30" ht="12.75">
      <c r="Z1044" s="3"/>
      <c r="AA1044" s="3"/>
      <c r="AB1044" s="3"/>
      <c r="AC1044" s="3"/>
      <c r="AD1044" s="3"/>
    </row>
    <row r="1045" spans="26:30" ht="12.75">
      <c r="Z1045" s="3"/>
      <c r="AA1045" s="3"/>
      <c r="AB1045" s="3"/>
      <c r="AC1045" s="3"/>
      <c r="AD1045" s="3"/>
    </row>
    <row r="1046" spans="26:30" ht="12.75">
      <c r="Z1046" s="3"/>
      <c r="AA1046" s="3"/>
      <c r="AB1046" s="3"/>
      <c r="AC1046" s="3"/>
      <c r="AD1046" s="3"/>
    </row>
    <row r="1047" spans="26:30" ht="12.75">
      <c r="Z1047" s="3"/>
      <c r="AA1047" s="3"/>
      <c r="AB1047" s="3"/>
      <c r="AC1047" s="3"/>
      <c r="AD1047" s="3"/>
    </row>
    <row r="1048" spans="26:30" ht="12.75">
      <c r="Z1048" s="3"/>
      <c r="AA1048" s="3"/>
      <c r="AB1048" s="3"/>
      <c r="AC1048" s="3"/>
      <c r="AD1048" s="3"/>
    </row>
    <row r="1049" spans="26:30" ht="12.75">
      <c r="Z1049" s="3"/>
      <c r="AA1049" s="3"/>
      <c r="AB1049" s="3"/>
      <c r="AC1049" s="3"/>
      <c r="AD1049" s="3"/>
    </row>
    <row r="1050" spans="26:30" ht="12.75">
      <c r="Z1050" s="3"/>
      <c r="AA1050" s="3"/>
      <c r="AB1050" s="3"/>
      <c r="AC1050" s="3"/>
      <c r="AD1050" s="3"/>
    </row>
    <row r="1051" spans="26:30" ht="12.75">
      <c r="Z1051" s="3"/>
      <c r="AA1051" s="3"/>
      <c r="AB1051" s="3"/>
      <c r="AC1051" s="3"/>
      <c r="AD1051" s="3"/>
    </row>
    <row r="1052" spans="26:30" ht="12.75">
      <c r="Z1052" s="3"/>
      <c r="AA1052" s="3"/>
      <c r="AB1052" s="3"/>
      <c r="AC1052" s="3"/>
      <c r="AD1052" s="3"/>
    </row>
    <row r="1053" spans="26:30" ht="12.75">
      <c r="Z1053" s="3"/>
      <c r="AA1053" s="3"/>
      <c r="AB1053" s="3"/>
      <c r="AC1053" s="3"/>
      <c r="AD1053" s="3"/>
    </row>
    <row r="1054" spans="26:30" ht="12.75">
      <c r="Z1054" s="3"/>
      <c r="AA1054" s="3"/>
      <c r="AB1054" s="3"/>
      <c r="AC1054" s="3"/>
      <c r="AD1054" s="3"/>
    </row>
    <row r="1055" spans="26:30" ht="12.75">
      <c r="Z1055" s="3"/>
      <c r="AA1055" s="3"/>
      <c r="AB1055" s="3"/>
      <c r="AC1055" s="3"/>
      <c r="AD1055" s="3"/>
    </row>
    <row r="1056" spans="26:30" ht="12.75">
      <c r="Z1056" s="3"/>
      <c r="AA1056" s="3"/>
      <c r="AB1056" s="3"/>
      <c r="AC1056" s="3"/>
      <c r="AD1056" s="3"/>
    </row>
    <row r="1057" spans="26:30" ht="12.75">
      <c r="Z1057" s="3"/>
      <c r="AA1057" s="3"/>
      <c r="AB1057" s="3"/>
      <c r="AC1057" s="3"/>
      <c r="AD1057" s="3"/>
    </row>
    <row r="1058" spans="26:30" ht="12.75">
      <c r="Z1058" s="3"/>
      <c r="AA1058" s="3"/>
      <c r="AB1058" s="3"/>
      <c r="AC1058" s="3"/>
      <c r="AD1058" s="3"/>
    </row>
    <row r="1059" spans="26:30" ht="12.75">
      <c r="Z1059" s="3"/>
      <c r="AA1059" s="3"/>
      <c r="AB1059" s="3"/>
      <c r="AC1059" s="3"/>
      <c r="AD1059" s="3"/>
    </row>
    <row r="1060" spans="26:30" ht="12.75">
      <c r="Z1060" s="3"/>
      <c r="AA1060" s="3"/>
      <c r="AB1060" s="3"/>
      <c r="AC1060" s="3"/>
      <c r="AD1060" s="3"/>
    </row>
    <row r="1061" spans="26:30" ht="12.75">
      <c r="Z1061" s="3"/>
      <c r="AA1061" s="3"/>
      <c r="AB1061" s="3"/>
      <c r="AC1061" s="3"/>
      <c r="AD1061" s="3"/>
    </row>
    <row r="1062" spans="26:30" ht="12.75">
      <c r="Z1062" s="3"/>
      <c r="AA1062" s="3"/>
      <c r="AB1062" s="3"/>
      <c r="AC1062" s="3"/>
      <c r="AD1062" s="3"/>
    </row>
    <row r="1063" spans="26:30" ht="12.75">
      <c r="Z1063" s="3"/>
      <c r="AA1063" s="3"/>
      <c r="AB1063" s="3"/>
      <c r="AC1063" s="3"/>
      <c r="AD1063" s="3"/>
    </row>
    <row r="1064" spans="26:30" ht="12.75">
      <c r="Z1064" s="3"/>
      <c r="AA1064" s="3"/>
      <c r="AB1064" s="3"/>
      <c r="AC1064" s="3"/>
      <c r="AD1064" s="3"/>
    </row>
    <row r="1065" spans="26:30" ht="12.75">
      <c r="Z1065" s="3"/>
      <c r="AA1065" s="3"/>
      <c r="AB1065" s="3"/>
      <c r="AC1065" s="3"/>
      <c r="AD1065" s="3"/>
    </row>
    <row r="1066" spans="26:30" ht="12.75">
      <c r="Z1066" s="3"/>
      <c r="AA1066" s="3"/>
      <c r="AB1066" s="3"/>
      <c r="AC1066" s="3"/>
      <c r="AD1066" s="3"/>
    </row>
    <row r="1067" spans="26:30" ht="12.75">
      <c r="Z1067" s="3"/>
      <c r="AA1067" s="3"/>
      <c r="AB1067" s="3"/>
      <c r="AC1067" s="3"/>
      <c r="AD1067" s="3"/>
    </row>
    <row r="1068" spans="26:30" ht="12.75">
      <c r="Z1068" s="3"/>
      <c r="AA1068" s="3"/>
      <c r="AB1068" s="3"/>
      <c r="AC1068" s="3"/>
      <c r="AD1068" s="3"/>
    </row>
    <row r="1069" spans="26:30" ht="12.75">
      <c r="Z1069" s="3"/>
      <c r="AA1069" s="3"/>
      <c r="AB1069" s="3"/>
      <c r="AC1069" s="3"/>
      <c r="AD1069" s="3"/>
    </row>
    <row r="1070" spans="26:30" ht="12.75">
      <c r="Z1070" s="3"/>
      <c r="AA1070" s="3"/>
      <c r="AB1070" s="3"/>
      <c r="AC1070" s="3"/>
      <c r="AD1070" s="3"/>
    </row>
    <row r="1071" spans="26:30" ht="12.75">
      <c r="Z1071" s="3"/>
      <c r="AA1071" s="3"/>
      <c r="AB1071" s="3"/>
      <c r="AC1071" s="3"/>
      <c r="AD1071" s="3"/>
    </row>
    <row r="1072" spans="26:30" ht="12.75">
      <c r="Z1072" s="3"/>
      <c r="AA1072" s="3"/>
      <c r="AB1072" s="3"/>
      <c r="AC1072" s="3"/>
      <c r="AD1072" s="3"/>
    </row>
    <row r="1073" spans="26:30" ht="12.75">
      <c r="Z1073" s="3"/>
      <c r="AA1073" s="3"/>
      <c r="AB1073" s="3"/>
      <c r="AC1073" s="3"/>
      <c r="AD1073" s="3"/>
    </row>
    <row r="1074" spans="26:30" ht="12.75">
      <c r="Z1074" s="3"/>
      <c r="AA1074" s="3"/>
      <c r="AB1074" s="3"/>
      <c r="AC1074" s="3"/>
      <c r="AD1074" s="3"/>
    </row>
    <row r="1075" spans="26:30" ht="12.75">
      <c r="Z1075" s="3"/>
      <c r="AA1075" s="3"/>
      <c r="AB1075" s="3"/>
      <c r="AC1075" s="3"/>
      <c r="AD1075" s="3"/>
    </row>
    <row r="1076" spans="26:30" ht="12.75">
      <c r="Z1076" s="3"/>
      <c r="AA1076" s="3"/>
      <c r="AB1076" s="3"/>
      <c r="AC1076" s="3"/>
      <c r="AD1076" s="3"/>
    </row>
    <row r="1077" spans="26:30" ht="12.75">
      <c r="Z1077" s="3"/>
      <c r="AA1077" s="3"/>
      <c r="AB1077" s="3"/>
      <c r="AC1077" s="3"/>
      <c r="AD1077" s="3"/>
    </row>
    <row r="1078" spans="26:30" ht="12.75">
      <c r="Z1078" s="3"/>
      <c r="AA1078" s="3"/>
      <c r="AB1078" s="3"/>
      <c r="AC1078" s="3"/>
      <c r="AD1078" s="3"/>
    </row>
    <row r="1079" spans="26:30" ht="12.75">
      <c r="Z1079" s="3"/>
      <c r="AA1079" s="3"/>
      <c r="AB1079" s="3"/>
      <c r="AC1079" s="3"/>
      <c r="AD1079" s="3"/>
    </row>
    <row r="1080" spans="26:30" ht="12.75">
      <c r="Z1080" s="3"/>
      <c r="AA1080" s="3"/>
      <c r="AB1080" s="3"/>
      <c r="AC1080" s="3"/>
      <c r="AD1080" s="3"/>
    </row>
    <row r="1081" spans="26:30" ht="12.75">
      <c r="Z1081" s="3"/>
      <c r="AA1081" s="3"/>
      <c r="AB1081" s="3"/>
      <c r="AC1081" s="3"/>
      <c r="AD1081" s="3"/>
    </row>
    <row r="1082" spans="26:30" ht="12.75">
      <c r="Z1082" s="3"/>
      <c r="AA1082" s="3"/>
      <c r="AB1082" s="3"/>
      <c r="AC1082" s="3"/>
      <c r="AD1082" s="3"/>
    </row>
    <row r="1083" spans="26:30" ht="12.75">
      <c r="Z1083" s="3"/>
      <c r="AA1083" s="3"/>
      <c r="AB1083" s="3"/>
      <c r="AC1083" s="3"/>
      <c r="AD1083" s="3"/>
    </row>
    <row r="1084" spans="26:30" ht="12.75">
      <c r="Z1084" s="3"/>
      <c r="AA1084" s="3"/>
      <c r="AB1084" s="3"/>
      <c r="AC1084" s="3"/>
      <c r="AD1084" s="3"/>
    </row>
    <row r="1085" spans="26:30" ht="12.75">
      <c r="Z1085" s="3"/>
      <c r="AA1085" s="3"/>
      <c r="AB1085" s="3"/>
      <c r="AC1085" s="3"/>
      <c r="AD1085" s="3"/>
    </row>
    <row r="1086" spans="26:30" ht="12.75">
      <c r="Z1086" s="3"/>
      <c r="AA1086" s="3"/>
      <c r="AB1086" s="3"/>
      <c r="AC1086" s="3"/>
      <c r="AD1086" s="3"/>
    </row>
    <row r="1087" spans="26:30" ht="12.75">
      <c r="Z1087" s="3"/>
      <c r="AA1087" s="3"/>
      <c r="AB1087" s="3"/>
      <c r="AC1087" s="3"/>
      <c r="AD1087" s="3"/>
    </row>
    <row r="1088" spans="26:30" ht="12.75">
      <c r="Z1088" s="3"/>
      <c r="AA1088" s="3"/>
      <c r="AB1088" s="3"/>
      <c r="AC1088" s="3"/>
      <c r="AD1088" s="3"/>
    </row>
    <row r="1089" spans="26:30" ht="12.75">
      <c r="Z1089" s="3"/>
      <c r="AA1089" s="3"/>
      <c r="AB1089" s="3"/>
      <c r="AC1089" s="3"/>
      <c r="AD1089" s="3"/>
    </row>
    <row r="1090" spans="26:30" ht="12.75">
      <c r="Z1090" s="3"/>
      <c r="AA1090" s="3"/>
      <c r="AB1090" s="3"/>
      <c r="AC1090" s="3"/>
      <c r="AD1090" s="3"/>
    </row>
    <row r="1091" spans="26:30" ht="12.75">
      <c r="Z1091" s="3"/>
      <c r="AA1091" s="3"/>
      <c r="AB1091" s="3"/>
      <c r="AC1091" s="3"/>
      <c r="AD1091" s="3"/>
    </row>
    <row r="1092" spans="26:30" ht="12.75">
      <c r="Z1092" s="3"/>
      <c r="AA1092" s="3"/>
      <c r="AB1092" s="3"/>
      <c r="AC1092" s="3"/>
      <c r="AD1092" s="3"/>
    </row>
    <row r="1093" spans="26:30" ht="12.75">
      <c r="Z1093" s="3"/>
      <c r="AA1093" s="3"/>
      <c r="AB1093" s="3"/>
      <c r="AC1093" s="3"/>
      <c r="AD1093" s="3"/>
    </row>
    <row r="1094" spans="26:30" ht="12.75">
      <c r="Z1094" s="3"/>
      <c r="AA1094" s="3"/>
      <c r="AB1094" s="3"/>
      <c r="AC1094" s="3"/>
      <c r="AD1094" s="3"/>
    </row>
    <row r="1095" spans="26:30" ht="12.75">
      <c r="Z1095" s="3"/>
      <c r="AA1095" s="3"/>
      <c r="AB1095" s="3"/>
      <c r="AC1095" s="3"/>
      <c r="AD1095" s="3"/>
    </row>
    <row r="1096" spans="26:30" ht="12.75">
      <c r="Z1096" s="3"/>
      <c r="AA1096" s="3"/>
      <c r="AB1096" s="3"/>
      <c r="AC1096" s="3"/>
      <c r="AD1096" s="3"/>
    </row>
    <row r="1097" spans="26:30" ht="12.75">
      <c r="Z1097" s="3"/>
      <c r="AA1097" s="3"/>
      <c r="AB1097" s="3"/>
      <c r="AC1097" s="3"/>
      <c r="AD1097" s="3"/>
    </row>
    <row r="1098" spans="26:30" ht="12.75">
      <c r="Z1098" s="3"/>
      <c r="AA1098" s="3"/>
      <c r="AB1098" s="3"/>
      <c r="AC1098" s="3"/>
      <c r="AD1098" s="3"/>
    </row>
    <row r="1099" spans="26:30" ht="12.75">
      <c r="Z1099" s="3"/>
      <c r="AA1099" s="3"/>
      <c r="AB1099" s="3"/>
      <c r="AC1099" s="3"/>
      <c r="AD1099" s="3"/>
    </row>
    <row r="1100" spans="26:30" ht="12.75">
      <c r="Z1100" s="3"/>
      <c r="AA1100" s="3"/>
      <c r="AB1100" s="3"/>
      <c r="AC1100" s="3"/>
      <c r="AD1100" s="3"/>
    </row>
    <row r="1101" spans="26:30" ht="12.75">
      <c r="Z1101" s="3"/>
      <c r="AA1101" s="3"/>
      <c r="AB1101" s="3"/>
      <c r="AC1101" s="3"/>
      <c r="AD1101" s="3"/>
    </row>
    <row r="1102" spans="26:30" ht="12.75">
      <c r="Z1102" s="3"/>
      <c r="AA1102" s="3"/>
      <c r="AB1102" s="3"/>
      <c r="AC1102" s="3"/>
      <c r="AD1102" s="3"/>
    </row>
    <row r="1103" spans="26:30" ht="12.75">
      <c r="Z1103" s="3"/>
      <c r="AA1103" s="3"/>
      <c r="AB1103" s="3"/>
      <c r="AC1103" s="3"/>
      <c r="AD1103" s="3"/>
    </row>
    <row r="1104" spans="26:30" ht="12.75">
      <c r="Z1104" s="3"/>
      <c r="AA1104" s="3"/>
      <c r="AB1104" s="3"/>
      <c r="AC1104" s="3"/>
      <c r="AD1104" s="3"/>
    </row>
    <row r="1105" spans="26:30" ht="12.75">
      <c r="Z1105" s="3"/>
      <c r="AA1105" s="3"/>
      <c r="AB1105" s="3"/>
      <c r="AC1105" s="3"/>
      <c r="AD1105" s="3"/>
    </row>
    <row r="1106" spans="26:30" ht="12.75">
      <c r="Z1106" s="3"/>
      <c r="AA1106" s="3"/>
      <c r="AB1106" s="3"/>
      <c r="AC1106" s="3"/>
      <c r="AD1106" s="3"/>
    </row>
    <row r="1107" spans="26:30" ht="12.75">
      <c r="Z1107" s="3"/>
      <c r="AA1107" s="3"/>
      <c r="AB1107" s="3"/>
      <c r="AC1107" s="3"/>
      <c r="AD1107" s="3"/>
    </row>
    <row r="1108" spans="26:30" ht="12.75">
      <c r="Z1108" s="3"/>
      <c r="AA1108" s="3"/>
      <c r="AB1108" s="3"/>
      <c r="AC1108" s="3"/>
      <c r="AD1108" s="3"/>
    </row>
    <row r="1109" spans="26:30" ht="12.75">
      <c r="Z1109" s="3"/>
      <c r="AA1109" s="3"/>
      <c r="AB1109" s="3"/>
      <c r="AC1109" s="3"/>
      <c r="AD1109" s="3"/>
    </row>
    <row r="1110" spans="26:30" ht="12.75">
      <c r="Z1110" s="3"/>
      <c r="AA1110" s="3"/>
      <c r="AB1110" s="3"/>
      <c r="AC1110" s="3"/>
      <c r="AD1110" s="3"/>
    </row>
    <row r="1111" spans="26:30" ht="12.75">
      <c r="Z1111" s="3"/>
      <c r="AA1111" s="3"/>
      <c r="AB1111" s="3"/>
      <c r="AC1111" s="3"/>
      <c r="AD1111" s="3"/>
    </row>
    <row r="1112" spans="26:30" ht="12.75">
      <c r="Z1112" s="3"/>
      <c r="AA1112" s="3"/>
      <c r="AB1112" s="3"/>
      <c r="AC1112" s="3"/>
      <c r="AD1112" s="3"/>
    </row>
    <row r="1113" spans="26:30" ht="12.75">
      <c r="Z1113" s="3"/>
      <c r="AA1113" s="3"/>
      <c r="AB1113" s="3"/>
      <c r="AC1113" s="3"/>
      <c r="AD1113" s="3"/>
    </row>
    <row r="1114" spans="26:30" ht="12.75">
      <c r="Z1114" s="3"/>
      <c r="AA1114" s="3"/>
      <c r="AB1114" s="3"/>
      <c r="AC1114" s="3"/>
      <c r="AD1114" s="3"/>
    </row>
    <row r="1115" spans="26:30" ht="12.75">
      <c r="Z1115" s="3"/>
      <c r="AA1115" s="3"/>
      <c r="AB1115" s="3"/>
      <c r="AC1115" s="3"/>
      <c r="AD1115" s="3"/>
    </row>
    <row r="1116" spans="26:30" ht="12.75">
      <c r="Z1116" s="3"/>
      <c r="AA1116" s="3"/>
      <c r="AB1116" s="3"/>
      <c r="AC1116" s="3"/>
      <c r="AD1116" s="3"/>
    </row>
    <row r="1117" spans="26:30" ht="12.75">
      <c r="Z1117" s="3"/>
      <c r="AA1117" s="3"/>
      <c r="AB1117" s="3"/>
      <c r="AC1117" s="3"/>
      <c r="AD1117" s="3"/>
    </row>
    <row r="1118" spans="26:30" ht="12.75">
      <c r="Z1118" s="3"/>
      <c r="AA1118" s="3"/>
      <c r="AB1118" s="3"/>
      <c r="AC1118" s="3"/>
      <c r="AD1118" s="3"/>
    </row>
    <row r="1119" spans="26:30" ht="12.75">
      <c r="Z1119" s="3"/>
      <c r="AA1119" s="3"/>
      <c r="AB1119" s="3"/>
      <c r="AC1119" s="3"/>
      <c r="AD1119" s="3"/>
    </row>
    <row r="1120" spans="26:30" ht="12.75">
      <c r="Z1120" s="3"/>
      <c r="AA1120" s="3"/>
      <c r="AB1120" s="3"/>
      <c r="AC1120" s="3"/>
      <c r="AD1120" s="3"/>
    </row>
    <row r="1121" spans="26:30" ht="12.75">
      <c r="Z1121" s="3"/>
      <c r="AA1121" s="3"/>
      <c r="AB1121" s="3"/>
      <c r="AC1121" s="3"/>
      <c r="AD1121" s="3"/>
    </row>
    <row r="1122" spans="26:30" ht="12.75">
      <c r="Z1122" s="3"/>
      <c r="AA1122" s="3"/>
      <c r="AB1122" s="3"/>
      <c r="AC1122" s="3"/>
      <c r="AD1122" s="3"/>
    </row>
    <row r="1123" spans="26:30" ht="12.75">
      <c r="Z1123" s="3"/>
      <c r="AA1123" s="3"/>
      <c r="AB1123" s="3"/>
      <c r="AC1123" s="3"/>
      <c r="AD1123" s="3"/>
    </row>
    <row r="1124" spans="26:30" ht="12.75">
      <c r="Z1124" s="3"/>
      <c r="AA1124" s="3"/>
      <c r="AB1124" s="3"/>
      <c r="AC1124" s="3"/>
      <c r="AD1124" s="3"/>
    </row>
    <row r="1125" spans="26:30" ht="12.75">
      <c r="Z1125" s="3"/>
      <c r="AA1125" s="3"/>
      <c r="AB1125" s="3"/>
      <c r="AC1125" s="3"/>
      <c r="AD1125" s="3"/>
    </row>
    <row r="1126" spans="26:30" ht="12.75">
      <c r="Z1126" s="3"/>
      <c r="AA1126" s="3"/>
      <c r="AB1126" s="3"/>
      <c r="AC1126" s="3"/>
      <c r="AD1126" s="3"/>
    </row>
    <row r="1127" spans="26:30" ht="12.75">
      <c r="Z1127" s="3"/>
      <c r="AA1127" s="3"/>
      <c r="AB1127" s="3"/>
      <c r="AC1127" s="3"/>
      <c r="AD1127" s="3"/>
    </row>
    <row r="1128" spans="26:30" ht="12.75">
      <c r="Z1128" s="3"/>
      <c r="AA1128" s="3"/>
      <c r="AB1128" s="3"/>
      <c r="AC1128" s="3"/>
      <c r="AD1128" s="3"/>
    </row>
    <row r="1129" spans="26:30" ht="12.75">
      <c r="Z1129" s="3"/>
      <c r="AA1129" s="3"/>
      <c r="AB1129" s="3"/>
      <c r="AC1129" s="3"/>
      <c r="AD1129" s="3"/>
    </row>
    <row r="1130" spans="26:30" ht="12.75">
      <c r="Z1130" s="3"/>
      <c r="AA1130" s="3"/>
      <c r="AB1130" s="3"/>
      <c r="AC1130" s="3"/>
      <c r="AD1130" s="3"/>
    </row>
    <row r="1131" spans="26:30" ht="12.75">
      <c r="Z1131" s="3"/>
      <c r="AA1131" s="3"/>
      <c r="AB1131" s="3"/>
      <c r="AC1131" s="3"/>
      <c r="AD1131" s="3"/>
    </row>
    <row r="1132" spans="26:30" ht="12.75">
      <c r="Z1132" s="3"/>
      <c r="AA1132" s="3"/>
      <c r="AB1132" s="3"/>
      <c r="AC1132" s="3"/>
      <c r="AD1132" s="3"/>
    </row>
    <row r="1133" spans="26:30" ht="12.75">
      <c r="Z1133" s="3"/>
      <c r="AA1133" s="3"/>
      <c r="AB1133" s="3"/>
      <c r="AC1133" s="3"/>
      <c r="AD1133" s="3"/>
    </row>
    <row r="1134" spans="26:30" ht="12.75">
      <c r="Z1134" s="3"/>
      <c r="AA1134" s="3"/>
      <c r="AB1134" s="3"/>
      <c r="AC1134" s="3"/>
      <c r="AD1134" s="3"/>
    </row>
    <row r="1135" spans="26:30" ht="12.75">
      <c r="Z1135" s="3"/>
      <c r="AA1135" s="3"/>
      <c r="AB1135" s="3"/>
      <c r="AC1135" s="3"/>
      <c r="AD1135" s="3"/>
    </row>
    <row r="1136" spans="26:30" ht="12.75">
      <c r="Z1136" s="3"/>
      <c r="AA1136" s="3"/>
      <c r="AB1136" s="3"/>
      <c r="AC1136" s="3"/>
      <c r="AD1136" s="3"/>
    </row>
    <row r="1137" spans="26:30" ht="12.75">
      <c r="Z1137" s="3"/>
      <c r="AA1137" s="3"/>
      <c r="AB1137" s="3"/>
      <c r="AC1137" s="3"/>
      <c r="AD1137" s="3"/>
    </row>
    <row r="1138" spans="26:30" ht="12.75">
      <c r="Z1138" s="3"/>
      <c r="AA1138" s="3"/>
      <c r="AB1138" s="3"/>
      <c r="AC1138" s="3"/>
      <c r="AD1138" s="3"/>
    </row>
    <row r="1139" spans="26:30" ht="12.75">
      <c r="Z1139" s="3"/>
      <c r="AA1139" s="3"/>
      <c r="AB1139" s="3"/>
      <c r="AC1139" s="3"/>
      <c r="AD1139" s="3"/>
    </row>
    <row r="1140" spans="26:30" ht="12.75">
      <c r="Z1140" s="3"/>
      <c r="AA1140" s="3"/>
      <c r="AB1140" s="3"/>
      <c r="AC1140" s="3"/>
      <c r="AD1140" s="3"/>
    </row>
    <row r="1141" spans="26:30" ht="12.75">
      <c r="Z1141" s="3"/>
      <c r="AA1141" s="3"/>
      <c r="AB1141" s="3"/>
      <c r="AC1141" s="3"/>
      <c r="AD1141" s="3"/>
    </row>
    <row r="1142" spans="26:30" ht="12.75">
      <c r="Z1142" s="3"/>
      <c r="AA1142" s="3"/>
      <c r="AB1142" s="3"/>
      <c r="AC1142" s="3"/>
      <c r="AD1142" s="3"/>
    </row>
    <row r="1143" spans="26:30" ht="12.75">
      <c r="Z1143" s="3"/>
      <c r="AA1143" s="3"/>
      <c r="AB1143" s="3"/>
      <c r="AC1143" s="3"/>
      <c r="AD1143" s="3"/>
    </row>
    <row r="1144" spans="26:30" ht="12.75">
      <c r="Z1144" s="3"/>
      <c r="AA1144" s="3"/>
      <c r="AB1144" s="3"/>
      <c r="AC1144" s="3"/>
      <c r="AD1144" s="3"/>
    </row>
    <row r="1145" spans="26:30" ht="12.75">
      <c r="Z1145" s="3"/>
      <c r="AA1145" s="3"/>
      <c r="AB1145" s="3"/>
      <c r="AC1145" s="3"/>
      <c r="AD1145" s="3"/>
    </row>
    <row r="1146" spans="26:30" ht="12.75">
      <c r="Z1146" s="3"/>
      <c r="AA1146" s="3"/>
      <c r="AB1146" s="3"/>
      <c r="AC1146" s="3"/>
      <c r="AD1146" s="3"/>
    </row>
    <row r="1147" spans="26:30" ht="12.75">
      <c r="Z1147" s="3"/>
      <c r="AA1147" s="3"/>
      <c r="AB1147" s="3"/>
      <c r="AC1147" s="3"/>
      <c r="AD1147" s="3"/>
    </row>
    <row r="1148" spans="26:30" ht="12.75">
      <c r="Z1148" s="3"/>
      <c r="AA1148" s="3"/>
      <c r="AB1148" s="3"/>
      <c r="AC1148" s="3"/>
      <c r="AD1148" s="3"/>
    </row>
    <row r="1149" spans="26:30" ht="12.75">
      <c r="Z1149" s="3"/>
      <c r="AA1149" s="3"/>
      <c r="AB1149" s="3"/>
      <c r="AC1149" s="3"/>
      <c r="AD1149" s="3"/>
    </row>
    <row r="1150" spans="26:30" ht="12.75">
      <c r="Z1150" s="3"/>
      <c r="AA1150" s="3"/>
      <c r="AB1150" s="3"/>
      <c r="AC1150" s="3"/>
      <c r="AD1150" s="3"/>
    </row>
    <row r="1151" spans="26:30" ht="12.75">
      <c r="Z1151" s="3"/>
      <c r="AA1151" s="3"/>
      <c r="AB1151" s="3"/>
      <c r="AC1151" s="3"/>
      <c r="AD1151" s="3"/>
    </row>
    <row r="1152" spans="26:30" ht="12.75">
      <c r="Z1152" s="3"/>
      <c r="AA1152" s="3"/>
      <c r="AB1152" s="3"/>
      <c r="AC1152" s="3"/>
      <c r="AD1152" s="3"/>
    </row>
    <row r="1153" spans="26:30" ht="12.75">
      <c r="Z1153" s="3"/>
      <c r="AA1153" s="3"/>
      <c r="AB1153" s="3"/>
      <c r="AC1153" s="3"/>
      <c r="AD1153" s="3"/>
    </row>
    <row r="1154" spans="26:30" ht="12.75">
      <c r="Z1154" s="3"/>
      <c r="AA1154" s="3"/>
      <c r="AB1154" s="3"/>
      <c r="AC1154" s="3"/>
      <c r="AD1154" s="3"/>
    </row>
    <row r="1155" spans="26:30" ht="12.75">
      <c r="Z1155" s="3"/>
      <c r="AA1155" s="3"/>
      <c r="AB1155" s="3"/>
      <c r="AC1155" s="3"/>
      <c r="AD1155" s="3"/>
    </row>
    <row r="1156" spans="26:30" ht="12.75">
      <c r="Z1156" s="3"/>
      <c r="AA1156" s="3"/>
      <c r="AB1156" s="3"/>
      <c r="AC1156" s="3"/>
      <c r="AD1156" s="3"/>
    </row>
    <row r="1157" spans="26:30" ht="12.75">
      <c r="Z1157" s="3"/>
      <c r="AA1157" s="3"/>
      <c r="AB1157" s="3"/>
      <c r="AC1157" s="3"/>
      <c r="AD1157" s="3"/>
    </row>
    <row r="1158" spans="26:30" ht="12.75">
      <c r="Z1158" s="3"/>
      <c r="AA1158" s="3"/>
      <c r="AB1158" s="3"/>
      <c r="AC1158" s="3"/>
      <c r="AD1158" s="3"/>
    </row>
    <row r="1159" spans="26:30" ht="12.75">
      <c r="Z1159" s="3"/>
      <c r="AA1159" s="3"/>
      <c r="AB1159" s="3"/>
      <c r="AC1159" s="3"/>
      <c r="AD1159" s="3"/>
    </row>
    <row r="1160" spans="26:30" ht="12.75">
      <c r="Z1160" s="3"/>
      <c r="AA1160" s="3"/>
      <c r="AB1160" s="3"/>
      <c r="AC1160" s="3"/>
      <c r="AD1160" s="3"/>
    </row>
    <row r="1161" spans="26:30" ht="12.75">
      <c r="Z1161" s="3"/>
      <c r="AA1161" s="3"/>
      <c r="AB1161" s="3"/>
      <c r="AC1161" s="3"/>
      <c r="AD1161" s="3"/>
    </row>
    <row r="1162" spans="26:30" ht="12.75">
      <c r="Z1162" s="3"/>
      <c r="AA1162" s="3"/>
      <c r="AB1162" s="3"/>
      <c r="AC1162" s="3"/>
      <c r="AD1162" s="3"/>
    </row>
    <row r="1163" spans="26:30" ht="12.75">
      <c r="Z1163" s="3"/>
      <c r="AA1163" s="3"/>
      <c r="AB1163" s="3"/>
      <c r="AC1163" s="3"/>
      <c r="AD1163" s="3"/>
    </row>
    <row r="1164" spans="26:30" ht="12.75">
      <c r="Z1164" s="3"/>
      <c r="AA1164" s="3"/>
      <c r="AB1164" s="3"/>
      <c r="AC1164" s="3"/>
      <c r="AD1164" s="3"/>
    </row>
    <row r="1165" spans="26:30" ht="12.75">
      <c r="Z1165" s="3"/>
      <c r="AA1165" s="3"/>
      <c r="AB1165" s="3"/>
      <c r="AC1165" s="3"/>
      <c r="AD1165" s="3"/>
    </row>
    <row r="1166" spans="26:30" ht="12.75">
      <c r="Z1166" s="3"/>
      <c r="AA1166" s="3"/>
      <c r="AB1166" s="3"/>
      <c r="AC1166" s="3"/>
      <c r="AD1166" s="3"/>
    </row>
    <row r="1167" spans="26:30" ht="12.75">
      <c r="Z1167" s="3"/>
      <c r="AA1167" s="3"/>
      <c r="AB1167" s="3"/>
      <c r="AC1167" s="3"/>
      <c r="AD1167" s="3"/>
    </row>
    <row r="1168" spans="26:30" ht="12.75">
      <c r="Z1168" s="3"/>
      <c r="AA1168" s="3"/>
      <c r="AB1168" s="3"/>
      <c r="AC1168" s="3"/>
      <c r="AD1168" s="3"/>
    </row>
    <row r="1169" spans="26:30" ht="12.75">
      <c r="Z1169" s="3"/>
      <c r="AA1169" s="3"/>
      <c r="AB1169" s="3"/>
      <c r="AC1169" s="3"/>
      <c r="AD1169" s="3"/>
    </row>
    <row r="1170" spans="26:30" ht="12.75">
      <c r="Z1170" s="3"/>
      <c r="AA1170" s="3"/>
      <c r="AB1170" s="3"/>
      <c r="AC1170" s="3"/>
      <c r="AD1170" s="3"/>
    </row>
    <row r="1171" spans="26:30" ht="12.75">
      <c r="Z1171" s="3"/>
      <c r="AA1171" s="3"/>
      <c r="AB1171" s="3"/>
      <c r="AC1171" s="3"/>
      <c r="AD1171" s="3"/>
    </row>
    <row r="1172" spans="26:30" ht="12.75">
      <c r="Z1172" s="3"/>
      <c r="AA1172" s="3"/>
      <c r="AB1172" s="3"/>
      <c r="AC1172" s="3"/>
      <c r="AD1172" s="3"/>
    </row>
    <row r="1173" spans="26:30" ht="12.75">
      <c r="Z1173" s="3"/>
      <c r="AA1173" s="3"/>
      <c r="AB1173" s="3"/>
      <c r="AC1173" s="3"/>
      <c r="AD1173" s="3"/>
    </row>
    <row r="1174" spans="26:30" ht="12.75">
      <c r="Z1174" s="3"/>
      <c r="AA1174" s="3"/>
      <c r="AB1174" s="3"/>
      <c r="AC1174" s="3"/>
      <c r="AD1174" s="3"/>
    </row>
    <row r="1175" spans="26:30" ht="12.75">
      <c r="Z1175" s="3"/>
      <c r="AA1175" s="3"/>
      <c r="AB1175" s="3"/>
      <c r="AC1175" s="3"/>
      <c r="AD1175" s="3"/>
    </row>
    <row r="1176" spans="26:30" ht="12.75">
      <c r="Z1176" s="3"/>
      <c r="AA1176" s="3"/>
      <c r="AB1176" s="3"/>
      <c r="AC1176" s="3"/>
      <c r="AD1176" s="3"/>
    </row>
    <row r="1177" spans="26:30" ht="12.75">
      <c r="Z1177" s="3"/>
      <c r="AA1177" s="3"/>
      <c r="AB1177" s="3"/>
      <c r="AC1177" s="3"/>
      <c r="AD1177" s="3"/>
    </row>
    <row r="1178" spans="26:30" ht="12.75">
      <c r="Z1178" s="3"/>
      <c r="AA1178" s="3"/>
      <c r="AB1178" s="3"/>
      <c r="AC1178" s="3"/>
      <c r="AD1178" s="3"/>
    </row>
    <row r="1179" spans="26:30" ht="12.75">
      <c r="Z1179" s="3"/>
      <c r="AA1179" s="3"/>
      <c r="AB1179" s="3"/>
      <c r="AC1179" s="3"/>
      <c r="AD1179" s="3"/>
    </row>
    <row r="1180" spans="26:30" ht="12.75">
      <c r="Z1180" s="3"/>
      <c r="AA1180" s="3"/>
      <c r="AB1180" s="3"/>
      <c r="AC1180" s="3"/>
      <c r="AD1180" s="3"/>
    </row>
    <row r="1181" spans="26:30" ht="12.75">
      <c r="Z1181" s="3"/>
      <c r="AA1181" s="3"/>
      <c r="AB1181" s="3"/>
      <c r="AC1181" s="3"/>
      <c r="AD1181" s="3"/>
    </row>
    <row r="1182" spans="26:30" ht="12.75">
      <c r="Z1182" s="3"/>
      <c r="AA1182" s="3"/>
      <c r="AB1182" s="3"/>
      <c r="AC1182" s="3"/>
      <c r="AD1182" s="3"/>
    </row>
    <row r="1183" spans="26:30" ht="12.75">
      <c r="Z1183" s="3"/>
      <c r="AA1183" s="3"/>
      <c r="AB1183" s="3"/>
      <c r="AC1183" s="3"/>
      <c r="AD1183" s="3"/>
    </row>
    <row r="1184" spans="26:30" ht="12.75">
      <c r="Z1184" s="3"/>
      <c r="AA1184" s="3"/>
      <c r="AB1184" s="3"/>
      <c r="AC1184" s="3"/>
      <c r="AD1184" s="3"/>
    </row>
    <row r="1185" spans="26:30" ht="12.75">
      <c r="Z1185" s="3"/>
      <c r="AA1185" s="3"/>
      <c r="AB1185" s="3"/>
      <c r="AC1185" s="3"/>
      <c r="AD1185" s="3"/>
    </row>
    <row r="1186" spans="26:30" ht="12.75">
      <c r="Z1186" s="3"/>
      <c r="AA1186" s="3"/>
      <c r="AB1186" s="3"/>
      <c r="AC1186" s="3"/>
      <c r="AD1186" s="3"/>
    </row>
    <row r="1187" spans="26:30" ht="12.75">
      <c r="Z1187" s="3"/>
      <c r="AA1187" s="3"/>
      <c r="AB1187" s="3"/>
      <c r="AC1187" s="3"/>
      <c r="AD1187" s="3"/>
    </row>
    <row r="1188" spans="26:30" ht="12.75">
      <c r="Z1188" s="3"/>
      <c r="AA1188" s="3"/>
      <c r="AB1188" s="3"/>
      <c r="AC1188" s="3"/>
      <c r="AD1188" s="3"/>
    </row>
    <row r="1189" spans="26:30" ht="12.75">
      <c r="Z1189" s="3"/>
      <c r="AA1189" s="3"/>
      <c r="AB1189" s="3"/>
      <c r="AC1189" s="3"/>
      <c r="AD1189" s="3"/>
    </row>
    <row r="1190" spans="26:30" ht="12.75">
      <c r="Z1190" s="3"/>
      <c r="AA1190" s="3"/>
      <c r="AB1190" s="3"/>
      <c r="AC1190" s="3"/>
      <c r="AD1190" s="3"/>
    </row>
    <row r="1191" spans="26:30" ht="12.75">
      <c r="Z1191" s="3"/>
      <c r="AA1191" s="3"/>
      <c r="AB1191" s="3"/>
      <c r="AC1191" s="3"/>
      <c r="AD1191" s="3"/>
    </row>
    <row r="1192" spans="26:30" ht="12.75">
      <c r="Z1192" s="3"/>
      <c r="AA1192" s="3"/>
      <c r="AB1192" s="3"/>
      <c r="AC1192" s="3"/>
      <c r="AD1192" s="3"/>
    </row>
    <row r="1193" spans="26:30" ht="12.75">
      <c r="Z1193" s="3"/>
      <c r="AA1193" s="3"/>
      <c r="AB1193" s="3"/>
      <c r="AC1193" s="3"/>
      <c r="AD1193" s="3"/>
    </row>
    <row r="1194" spans="26:30" ht="12.75">
      <c r="Z1194" s="3"/>
      <c r="AA1194" s="3"/>
      <c r="AB1194" s="3"/>
      <c r="AC1194" s="3"/>
      <c r="AD1194" s="3"/>
    </row>
    <row r="1195" spans="26:30" ht="12.75">
      <c r="Z1195" s="3"/>
      <c r="AA1195" s="3"/>
      <c r="AB1195" s="3"/>
      <c r="AC1195" s="3"/>
      <c r="AD1195" s="3"/>
    </row>
    <row r="1196" spans="26:30" ht="12.75">
      <c r="Z1196" s="3"/>
      <c r="AA1196" s="3"/>
      <c r="AB1196" s="3"/>
      <c r="AC1196" s="3"/>
      <c r="AD1196" s="3"/>
    </row>
    <row r="1197" spans="26:30" ht="12.75">
      <c r="Z1197" s="3"/>
      <c r="AA1197" s="3"/>
      <c r="AB1197" s="3"/>
      <c r="AC1197" s="3"/>
      <c r="AD1197" s="3"/>
    </row>
    <row r="1198" spans="26:30" ht="12.75">
      <c r="Z1198" s="3"/>
      <c r="AA1198" s="3"/>
      <c r="AB1198" s="3"/>
      <c r="AC1198" s="3"/>
      <c r="AD1198" s="3"/>
    </row>
    <row r="1199" spans="26:30" ht="12.75">
      <c r="Z1199" s="3"/>
      <c r="AA1199" s="3"/>
      <c r="AB1199" s="3"/>
      <c r="AC1199" s="3"/>
      <c r="AD1199" s="3"/>
    </row>
    <row r="1200" spans="26:30" ht="12.75">
      <c r="Z1200" s="3"/>
      <c r="AA1200" s="3"/>
      <c r="AB1200" s="3"/>
      <c r="AC1200" s="3"/>
      <c r="AD1200" s="3"/>
    </row>
    <row r="1201" spans="26:30" ht="12.75">
      <c r="Z1201" s="3"/>
      <c r="AA1201" s="3"/>
      <c r="AB1201" s="3"/>
      <c r="AC1201" s="3"/>
      <c r="AD1201" s="3"/>
    </row>
    <row r="1202" spans="26:30" ht="12.75">
      <c r="Z1202" s="3"/>
      <c r="AA1202" s="3"/>
      <c r="AB1202" s="3"/>
      <c r="AC1202" s="3"/>
      <c r="AD1202" s="3"/>
    </row>
    <row r="1203" spans="26:30" ht="12.75">
      <c r="Z1203" s="3"/>
      <c r="AA1203" s="3"/>
      <c r="AB1203" s="3"/>
      <c r="AC1203" s="3"/>
      <c r="AD1203" s="3"/>
    </row>
    <row r="1204" spans="26:30" ht="12.75">
      <c r="Z1204" s="3"/>
      <c r="AA1204" s="3"/>
      <c r="AB1204" s="3"/>
      <c r="AC1204" s="3"/>
      <c r="AD1204" s="3"/>
    </row>
    <row r="1205" spans="26:30" ht="12.75">
      <c r="Z1205" s="3"/>
      <c r="AA1205" s="3"/>
      <c r="AB1205" s="3"/>
      <c r="AC1205" s="3"/>
      <c r="AD1205" s="3"/>
    </row>
    <row r="1206" spans="26:30" ht="12.75">
      <c r="Z1206" s="3"/>
      <c r="AA1206" s="3"/>
      <c r="AB1206" s="3"/>
      <c r="AC1206" s="3"/>
      <c r="AD1206" s="3"/>
    </row>
    <row r="1207" spans="26:30" ht="12.75">
      <c r="Z1207" s="3"/>
      <c r="AA1207" s="3"/>
      <c r="AB1207" s="3"/>
      <c r="AC1207" s="3"/>
      <c r="AD1207" s="3"/>
    </row>
    <row r="1208" spans="26:30" ht="12.75">
      <c r="Z1208" s="3"/>
      <c r="AA1208" s="3"/>
      <c r="AB1208" s="3"/>
      <c r="AC1208" s="3"/>
      <c r="AD1208" s="3"/>
    </row>
    <row r="1209" spans="26:30" ht="12.75">
      <c r="Z1209" s="3"/>
      <c r="AA1209" s="3"/>
      <c r="AB1209" s="3"/>
      <c r="AC1209" s="3"/>
      <c r="AD1209" s="3"/>
    </row>
    <row r="1210" spans="26:30" ht="12.75">
      <c r="Z1210" s="3"/>
      <c r="AA1210" s="3"/>
      <c r="AB1210" s="3"/>
      <c r="AC1210" s="3"/>
      <c r="AD1210" s="3"/>
    </row>
    <row r="1211" spans="26:30" ht="12.75">
      <c r="Z1211" s="3"/>
      <c r="AA1211" s="3"/>
      <c r="AB1211" s="3"/>
      <c r="AC1211" s="3"/>
      <c r="AD1211" s="3"/>
    </row>
    <row r="1212" spans="26:30" ht="12.75">
      <c r="Z1212" s="3"/>
      <c r="AA1212" s="3"/>
      <c r="AB1212" s="3"/>
      <c r="AC1212" s="3"/>
      <c r="AD1212" s="3"/>
    </row>
    <row r="1213" spans="26:30" ht="12.75">
      <c r="Z1213" s="3"/>
      <c r="AA1213" s="3"/>
      <c r="AB1213" s="3"/>
      <c r="AC1213" s="3"/>
      <c r="AD1213" s="3"/>
    </row>
    <row r="1214" spans="26:30" ht="12.75">
      <c r="Z1214" s="3"/>
      <c r="AA1214" s="3"/>
      <c r="AB1214" s="3"/>
      <c r="AC1214" s="3"/>
      <c r="AD1214" s="3"/>
    </row>
    <row r="1215" spans="26:30" ht="12.75">
      <c r="Z1215" s="3"/>
      <c r="AA1215" s="3"/>
      <c r="AB1215" s="3"/>
      <c r="AC1215" s="3"/>
      <c r="AD1215" s="3"/>
    </row>
    <row r="1216" spans="26:30" ht="12.75">
      <c r="Z1216" s="3"/>
      <c r="AA1216" s="3"/>
      <c r="AB1216" s="3"/>
      <c r="AC1216" s="3"/>
      <c r="AD1216" s="3"/>
    </row>
    <row r="1217" spans="26:30" ht="12.75">
      <c r="Z1217" s="3"/>
      <c r="AA1217" s="3"/>
      <c r="AB1217" s="3"/>
      <c r="AC1217" s="3"/>
      <c r="AD1217" s="3"/>
    </row>
    <row r="1218" spans="26:30" ht="12.75">
      <c r="Z1218" s="3"/>
      <c r="AA1218" s="3"/>
      <c r="AB1218" s="3"/>
      <c r="AC1218" s="3"/>
      <c r="AD1218" s="3"/>
    </row>
    <row r="1219" spans="26:30" ht="12.75">
      <c r="Z1219" s="3"/>
      <c r="AA1219" s="3"/>
      <c r="AB1219" s="3"/>
      <c r="AC1219" s="3"/>
      <c r="AD1219" s="3"/>
    </row>
    <row r="1220" spans="26:30" ht="12.75">
      <c r="Z1220" s="3"/>
      <c r="AA1220" s="3"/>
      <c r="AB1220" s="3"/>
      <c r="AC1220" s="3"/>
      <c r="AD1220" s="3"/>
    </row>
    <row r="1221" spans="26:30" ht="12.75">
      <c r="Z1221" s="3"/>
      <c r="AA1221" s="3"/>
      <c r="AB1221" s="3"/>
      <c r="AC1221" s="3"/>
      <c r="AD1221" s="3"/>
    </row>
    <row r="1222" spans="26:30" ht="12.75">
      <c r="Z1222" s="3"/>
      <c r="AA1222" s="3"/>
      <c r="AB1222" s="3"/>
      <c r="AC1222" s="3"/>
      <c r="AD1222" s="3"/>
    </row>
    <row r="1223" spans="26:30" ht="12.75">
      <c r="Z1223" s="3"/>
      <c r="AA1223" s="3"/>
      <c r="AB1223" s="3"/>
      <c r="AC1223" s="3"/>
      <c r="AD1223" s="3"/>
    </row>
    <row r="1224" spans="26:30" ht="12.75">
      <c r="Z1224" s="3"/>
      <c r="AA1224" s="3"/>
      <c r="AB1224" s="3"/>
      <c r="AC1224" s="3"/>
      <c r="AD1224" s="3"/>
    </row>
    <row r="1225" spans="26:30" ht="12.75">
      <c r="Z1225" s="3"/>
      <c r="AA1225" s="3"/>
      <c r="AB1225" s="3"/>
      <c r="AC1225" s="3"/>
      <c r="AD1225" s="3"/>
    </row>
    <row r="1226" spans="26:30" ht="12.75">
      <c r="Z1226" s="3"/>
      <c r="AA1226" s="3"/>
      <c r="AB1226" s="3"/>
      <c r="AC1226" s="3"/>
      <c r="AD1226" s="3"/>
    </row>
    <row r="1227" spans="26:30" ht="12.75">
      <c r="Z1227" s="3"/>
      <c r="AA1227" s="3"/>
      <c r="AB1227" s="3"/>
      <c r="AC1227" s="3"/>
      <c r="AD1227" s="3"/>
    </row>
    <row r="1228" spans="26:30" ht="12.75">
      <c r="Z1228" s="3"/>
      <c r="AA1228" s="3"/>
      <c r="AB1228" s="3"/>
      <c r="AC1228" s="3"/>
      <c r="AD1228" s="3"/>
    </row>
    <row r="1229" spans="26:30" ht="12.75">
      <c r="Z1229" s="3"/>
      <c r="AA1229" s="3"/>
      <c r="AB1229" s="3"/>
      <c r="AC1229" s="3"/>
      <c r="AD1229" s="3"/>
    </row>
    <row r="1230" spans="26:30" ht="12.75">
      <c r="Z1230" s="3"/>
      <c r="AA1230" s="3"/>
      <c r="AB1230" s="3"/>
      <c r="AC1230" s="3"/>
      <c r="AD1230" s="3"/>
    </row>
    <row r="1231" spans="26:30" ht="12.75">
      <c r="Z1231" s="3"/>
      <c r="AA1231" s="3"/>
      <c r="AB1231" s="3"/>
      <c r="AC1231" s="3"/>
      <c r="AD1231" s="3"/>
    </row>
    <row r="1232" spans="26:30" ht="12.75">
      <c r="Z1232" s="3"/>
      <c r="AA1232" s="3"/>
      <c r="AB1232" s="3"/>
      <c r="AC1232" s="3"/>
      <c r="AD1232" s="3"/>
    </row>
    <row r="1233" spans="26:30" ht="12.75">
      <c r="Z1233" s="3"/>
      <c r="AA1233" s="3"/>
      <c r="AB1233" s="3"/>
      <c r="AC1233" s="3"/>
      <c r="AD1233" s="3"/>
    </row>
    <row r="1234" spans="26:30" ht="12.75">
      <c r="Z1234" s="3"/>
      <c r="AA1234" s="3"/>
      <c r="AB1234" s="3"/>
      <c r="AC1234" s="3"/>
      <c r="AD1234" s="3"/>
    </row>
    <row r="1235" spans="26:30" ht="12.75">
      <c r="Z1235" s="3"/>
      <c r="AA1235" s="3"/>
      <c r="AB1235" s="3"/>
      <c r="AC1235" s="3"/>
      <c r="AD1235" s="3"/>
    </row>
    <row r="1236" spans="26:30" ht="12.75">
      <c r="Z1236" s="3"/>
      <c r="AA1236" s="3"/>
      <c r="AB1236" s="3"/>
      <c r="AC1236" s="3"/>
      <c r="AD1236" s="3"/>
    </row>
    <row r="1237" spans="26:30" ht="12.75">
      <c r="Z1237" s="3"/>
      <c r="AA1237" s="3"/>
      <c r="AB1237" s="3"/>
      <c r="AC1237" s="3"/>
      <c r="AD1237" s="3"/>
    </row>
    <row r="1238" spans="26:30" ht="12.75">
      <c r="Z1238" s="3"/>
      <c r="AA1238" s="3"/>
      <c r="AB1238" s="3"/>
      <c r="AC1238" s="3"/>
      <c r="AD1238" s="3"/>
    </row>
    <row r="1239" spans="26:30" ht="12.75">
      <c r="Z1239" s="3"/>
      <c r="AA1239" s="3"/>
      <c r="AB1239" s="3"/>
      <c r="AC1239" s="3"/>
      <c r="AD1239" s="3"/>
    </row>
    <row r="1240" spans="26:30" ht="12.75">
      <c r="Z1240" s="3"/>
      <c r="AA1240" s="3"/>
      <c r="AB1240" s="3"/>
      <c r="AC1240" s="3"/>
      <c r="AD1240" s="3"/>
    </row>
    <row r="1241" spans="26:30" ht="12.75">
      <c r="Z1241" s="3"/>
      <c r="AA1241" s="3"/>
      <c r="AB1241" s="3"/>
      <c r="AC1241" s="3"/>
      <c r="AD1241" s="3"/>
    </row>
    <row r="1242" spans="26:30" ht="12.75">
      <c r="Z1242" s="3"/>
      <c r="AA1242" s="3"/>
      <c r="AB1242" s="3"/>
      <c r="AC1242" s="3"/>
      <c r="AD1242" s="3"/>
    </row>
    <row r="1243" spans="26:30" ht="12.75">
      <c r="Z1243" s="3"/>
      <c r="AA1243" s="3"/>
      <c r="AB1243" s="3"/>
      <c r="AC1243" s="3"/>
      <c r="AD1243" s="3"/>
    </row>
    <row r="1244" spans="26:30" ht="12.75">
      <c r="Z1244" s="3"/>
      <c r="AA1244" s="3"/>
      <c r="AB1244" s="3"/>
      <c r="AC1244" s="3"/>
      <c r="AD1244" s="3"/>
    </row>
    <row r="1245" spans="26:30" ht="12.75">
      <c r="Z1245" s="3"/>
      <c r="AA1245" s="3"/>
      <c r="AB1245" s="3"/>
      <c r="AC1245" s="3"/>
      <c r="AD1245" s="3"/>
    </row>
    <row r="1246" spans="26:30" ht="12.75">
      <c r="Z1246" s="3"/>
      <c r="AA1246" s="3"/>
      <c r="AB1246" s="3"/>
      <c r="AC1246" s="3"/>
      <c r="AD1246" s="3"/>
    </row>
    <row r="1247" spans="26:30" ht="12.75">
      <c r="Z1247" s="3"/>
      <c r="AA1247" s="3"/>
      <c r="AB1247" s="3"/>
      <c r="AC1247" s="3"/>
      <c r="AD1247" s="3"/>
    </row>
    <row r="1248" spans="26:30" ht="12.75">
      <c r="Z1248" s="3"/>
      <c r="AA1248" s="3"/>
      <c r="AB1248" s="3"/>
      <c r="AC1248" s="3"/>
      <c r="AD1248" s="3"/>
    </row>
    <row r="1249" spans="26:30" ht="12.75">
      <c r="Z1249" s="3"/>
      <c r="AA1249" s="3"/>
      <c r="AB1249" s="3"/>
      <c r="AC1249" s="3"/>
      <c r="AD1249" s="3"/>
    </row>
    <row r="1250" spans="26:30" ht="12.75">
      <c r="Z1250" s="3"/>
      <c r="AA1250" s="3"/>
      <c r="AB1250" s="3"/>
      <c r="AC1250" s="3"/>
      <c r="AD1250" s="3"/>
    </row>
    <row r="1251" spans="26:30" ht="12.75">
      <c r="Z1251" s="3"/>
      <c r="AA1251" s="3"/>
      <c r="AB1251" s="3"/>
      <c r="AC1251" s="3"/>
      <c r="AD1251" s="3"/>
    </row>
    <row r="1252" spans="26:30" ht="12.75">
      <c r="Z1252" s="3"/>
      <c r="AA1252" s="3"/>
      <c r="AB1252" s="3"/>
      <c r="AC1252" s="3"/>
      <c r="AD1252" s="3"/>
    </row>
    <row r="1253" spans="26:30" ht="12.75">
      <c r="Z1253" s="3"/>
      <c r="AA1253" s="3"/>
      <c r="AB1253" s="3"/>
      <c r="AC1253" s="3"/>
      <c r="AD1253" s="3"/>
    </row>
    <row r="1254" spans="26:30" ht="12.75">
      <c r="Z1254" s="3"/>
      <c r="AA1254" s="3"/>
      <c r="AB1254" s="3"/>
      <c r="AC1254" s="3"/>
      <c r="AD1254" s="3"/>
    </row>
    <row r="1255" spans="26:30" ht="12.75">
      <c r="Z1255" s="3"/>
      <c r="AA1255" s="3"/>
      <c r="AB1255" s="3"/>
      <c r="AC1255" s="3"/>
      <c r="AD1255" s="3"/>
    </row>
    <row r="1256" spans="26:30" ht="12.75">
      <c r="Z1256" s="3"/>
      <c r="AA1256" s="3"/>
      <c r="AB1256" s="3"/>
      <c r="AC1256" s="3"/>
      <c r="AD1256" s="3"/>
    </row>
    <row r="1257" spans="26:30" ht="12.75">
      <c r="Z1257" s="3"/>
      <c r="AA1257" s="3"/>
      <c r="AB1257" s="3"/>
      <c r="AC1257" s="3"/>
      <c r="AD1257" s="3"/>
    </row>
    <row r="1258" spans="26:30" ht="12.75">
      <c r="Z1258" s="3"/>
      <c r="AA1258" s="3"/>
      <c r="AB1258" s="3"/>
      <c r="AC1258" s="3"/>
      <c r="AD1258" s="3"/>
    </row>
    <row r="1259" spans="26:30" ht="12.75">
      <c r="Z1259" s="3"/>
      <c r="AA1259" s="3"/>
      <c r="AB1259" s="3"/>
      <c r="AC1259" s="3"/>
      <c r="AD1259" s="3"/>
    </row>
    <row r="1260" spans="26:30" ht="12.75">
      <c r="Z1260" s="3"/>
      <c r="AA1260" s="3"/>
      <c r="AB1260" s="3"/>
      <c r="AC1260" s="3"/>
      <c r="AD1260" s="3"/>
    </row>
    <row r="1261" spans="26:30" ht="12.75">
      <c r="Z1261" s="3"/>
      <c r="AA1261" s="3"/>
      <c r="AB1261" s="3"/>
      <c r="AC1261" s="3"/>
      <c r="AD1261" s="3"/>
    </row>
    <row r="1262" spans="26:30" ht="12.75">
      <c r="Z1262" s="3"/>
      <c r="AA1262" s="3"/>
      <c r="AB1262" s="3"/>
      <c r="AC1262" s="3"/>
      <c r="AD1262" s="3"/>
    </row>
    <row r="1263" spans="26:30" ht="12.75">
      <c r="Z1263" s="3"/>
      <c r="AA1263" s="3"/>
      <c r="AB1263" s="3"/>
      <c r="AC1263" s="3"/>
      <c r="AD1263" s="3"/>
    </row>
    <row r="1264" spans="26:30" ht="12.75">
      <c r="Z1264" s="3"/>
      <c r="AA1264" s="3"/>
      <c r="AB1264" s="3"/>
      <c r="AC1264" s="3"/>
      <c r="AD1264" s="3"/>
    </row>
    <row r="1265" spans="26:30" ht="12.75">
      <c r="Z1265" s="3"/>
      <c r="AA1265" s="3"/>
      <c r="AB1265" s="3"/>
      <c r="AC1265" s="3"/>
      <c r="AD1265" s="3"/>
    </row>
    <row r="1266" spans="26:30" ht="12.75">
      <c r="Z1266" s="3"/>
      <c r="AA1266" s="3"/>
      <c r="AB1266" s="3"/>
      <c r="AC1266" s="3"/>
      <c r="AD1266" s="3"/>
    </row>
    <row r="1267" spans="26:30" ht="12.75">
      <c r="Z1267" s="3"/>
      <c r="AA1267" s="3"/>
      <c r="AB1267" s="3"/>
      <c r="AC1267" s="3"/>
      <c r="AD1267" s="3"/>
    </row>
    <row r="1268" spans="26:30" ht="12.75">
      <c r="Z1268" s="3"/>
      <c r="AA1268" s="3"/>
      <c r="AB1268" s="3"/>
      <c r="AC1268" s="3"/>
      <c r="AD1268" s="3"/>
    </row>
    <row r="1269" spans="26:30" ht="12.75">
      <c r="Z1269" s="3"/>
      <c r="AA1269" s="3"/>
      <c r="AB1269" s="3"/>
      <c r="AC1269" s="3"/>
      <c r="AD1269" s="3"/>
    </row>
    <row r="1270" spans="26:30" ht="12.75">
      <c r="Z1270" s="3"/>
      <c r="AA1270" s="3"/>
      <c r="AB1270" s="3"/>
      <c r="AC1270" s="3"/>
      <c r="AD1270" s="3"/>
    </row>
    <row r="1271" spans="26:30" ht="12.75">
      <c r="Z1271" s="3"/>
      <c r="AA1271" s="3"/>
      <c r="AB1271" s="3"/>
      <c r="AC1271" s="3"/>
      <c r="AD1271" s="3"/>
    </row>
    <row r="1272" spans="26:30" ht="12.75">
      <c r="Z1272" s="3"/>
      <c r="AA1272" s="3"/>
      <c r="AB1272" s="3"/>
      <c r="AC1272" s="3"/>
      <c r="AD1272" s="3"/>
    </row>
    <row r="1273" spans="26:30" ht="12.75">
      <c r="Z1273" s="3"/>
      <c r="AA1273" s="3"/>
      <c r="AB1273" s="3"/>
      <c r="AC1273" s="3"/>
      <c r="AD1273" s="3"/>
    </row>
    <row r="1274" spans="26:30" ht="12.75">
      <c r="Z1274" s="3"/>
      <c r="AA1274" s="3"/>
      <c r="AB1274" s="3"/>
      <c r="AC1274" s="3"/>
      <c r="AD1274" s="3"/>
    </row>
    <row r="1275" spans="26:30" ht="12.75">
      <c r="Z1275" s="3"/>
      <c r="AA1275" s="3"/>
      <c r="AB1275" s="3"/>
      <c r="AC1275" s="3"/>
      <c r="AD1275" s="3"/>
    </row>
    <row r="1276" spans="26:30" ht="12.75">
      <c r="Z1276" s="3"/>
      <c r="AA1276" s="3"/>
      <c r="AB1276" s="3"/>
      <c r="AC1276" s="3"/>
      <c r="AD1276" s="3"/>
    </row>
    <row r="1277" spans="26:30" ht="12.75">
      <c r="Z1277" s="3"/>
      <c r="AA1277" s="3"/>
      <c r="AB1277" s="3"/>
      <c r="AC1277" s="3"/>
      <c r="AD1277" s="3"/>
    </row>
    <row r="1278" spans="26:30" ht="12.75">
      <c r="Z1278" s="3"/>
      <c r="AA1278" s="3"/>
      <c r="AB1278" s="3"/>
      <c r="AC1278" s="3"/>
      <c r="AD1278" s="3"/>
    </row>
    <row r="1279" spans="26:30" ht="12.75">
      <c r="Z1279" s="3"/>
      <c r="AA1279" s="3"/>
      <c r="AB1279" s="3"/>
      <c r="AC1279" s="3"/>
      <c r="AD1279" s="3"/>
    </row>
    <row r="1280" spans="26:30" ht="12.75">
      <c r="Z1280" s="3"/>
      <c r="AA1280" s="3"/>
      <c r="AB1280" s="3"/>
      <c r="AC1280" s="3"/>
      <c r="AD1280" s="3"/>
    </row>
    <row r="1281" spans="26:30" ht="12.75">
      <c r="Z1281" s="3"/>
      <c r="AA1281" s="3"/>
      <c r="AB1281" s="3"/>
      <c r="AC1281" s="3"/>
      <c r="AD1281" s="3"/>
    </row>
    <row r="1282" spans="26:30" ht="12.75">
      <c r="Z1282" s="3"/>
      <c r="AA1282" s="3"/>
      <c r="AB1282" s="3"/>
      <c r="AC1282" s="3"/>
      <c r="AD1282" s="3"/>
    </row>
    <row r="1283" spans="26:30" ht="12.75">
      <c r="Z1283" s="3"/>
      <c r="AA1283" s="3"/>
      <c r="AB1283" s="3"/>
      <c r="AC1283" s="3"/>
      <c r="AD1283" s="3"/>
    </row>
    <row r="1284" spans="26:30" ht="12.75">
      <c r="Z1284" s="3"/>
      <c r="AA1284" s="3"/>
      <c r="AB1284" s="3"/>
      <c r="AC1284" s="3"/>
      <c r="AD1284" s="3"/>
    </row>
    <row r="1285" spans="26:30" ht="12.75">
      <c r="Z1285" s="3"/>
      <c r="AA1285" s="3"/>
      <c r="AB1285" s="3"/>
      <c r="AC1285" s="3"/>
      <c r="AD1285" s="3"/>
    </row>
    <row r="1286" spans="26:30" ht="12.75">
      <c r="Z1286" s="3"/>
      <c r="AA1286" s="3"/>
      <c r="AB1286" s="3"/>
      <c r="AC1286" s="3"/>
      <c r="AD1286" s="3"/>
    </row>
    <row r="1287" spans="26:30" ht="12.75">
      <c r="Z1287" s="3"/>
      <c r="AA1287" s="3"/>
      <c r="AB1287" s="3"/>
      <c r="AC1287" s="3"/>
      <c r="AD1287" s="3"/>
    </row>
    <row r="1288" spans="26:30" ht="12.75">
      <c r="Z1288" s="3"/>
      <c r="AA1288" s="3"/>
      <c r="AB1288" s="3"/>
      <c r="AC1288" s="3"/>
      <c r="AD1288" s="3"/>
    </row>
    <row r="1289" spans="26:30" ht="12.75">
      <c r="Z1289" s="3"/>
      <c r="AA1289" s="3"/>
      <c r="AB1289" s="3"/>
      <c r="AC1289" s="3"/>
      <c r="AD1289" s="3"/>
    </row>
    <row r="1290" spans="26:30" ht="12.75">
      <c r="Z1290" s="3"/>
      <c r="AA1290" s="3"/>
      <c r="AB1290" s="3"/>
      <c r="AC1290" s="3"/>
      <c r="AD1290" s="3"/>
    </row>
    <row r="1291" spans="26:30" ht="12.75">
      <c r="Z1291" s="3"/>
      <c r="AA1291" s="3"/>
      <c r="AB1291" s="3"/>
      <c r="AC1291" s="3"/>
      <c r="AD1291" s="3"/>
    </row>
    <row r="1292" spans="26:30" ht="12.75">
      <c r="Z1292" s="3"/>
      <c r="AA1292" s="3"/>
      <c r="AB1292" s="3"/>
      <c r="AC1292" s="3"/>
      <c r="AD1292" s="3"/>
    </row>
    <row r="1293" spans="26:30" ht="12.75">
      <c r="Z1293" s="3"/>
      <c r="AA1293" s="3"/>
      <c r="AB1293" s="3"/>
      <c r="AC1293" s="3"/>
      <c r="AD1293" s="3"/>
    </row>
    <row r="1294" spans="26:30" ht="12.75">
      <c r="Z1294" s="3"/>
      <c r="AA1294" s="3"/>
      <c r="AB1294" s="3"/>
      <c r="AC1294" s="3"/>
      <c r="AD1294" s="3"/>
    </row>
    <row r="1295" spans="26:30" ht="12.75">
      <c r="Z1295" s="3"/>
      <c r="AA1295" s="3"/>
      <c r="AB1295" s="3"/>
      <c r="AC1295" s="3"/>
      <c r="AD1295" s="3"/>
    </row>
    <row r="1296" spans="26:30" ht="12.75">
      <c r="Z1296" s="3"/>
      <c r="AA1296" s="3"/>
      <c r="AB1296" s="3"/>
      <c r="AC1296" s="3"/>
      <c r="AD1296" s="3"/>
    </row>
    <row r="1297" spans="26:30" ht="12.75">
      <c r="Z1297" s="3"/>
      <c r="AA1297" s="3"/>
      <c r="AB1297" s="3"/>
      <c r="AC1297" s="3"/>
      <c r="AD1297" s="3"/>
    </row>
    <row r="1298" spans="26:30" ht="12.75">
      <c r="Z1298" s="3"/>
      <c r="AA1298" s="3"/>
      <c r="AB1298" s="3"/>
      <c r="AC1298" s="3"/>
      <c r="AD1298" s="3"/>
    </row>
    <row r="1299" spans="26:30" ht="12.75">
      <c r="Z1299" s="3"/>
      <c r="AA1299" s="3"/>
      <c r="AB1299" s="3"/>
      <c r="AC1299" s="3"/>
      <c r="AD1299" s="3"/>
    </row>
    <row r="1300" spans="26:30" ht="12.75">
      <c r="Z1300" s="3"/>
      <c r="AA1300" s="3"/>
      <c r="AB1300" s="3"/>
      <c r="AC1300" s="3"/>
      <c r="AD1300" s="3"/>
    </row>
    <row r="1301" spans="26:30" ht="12.75">
      <c r="Z1301" s="3"/>
      <c r="AA1301" s="3"/>
      <c r="AB1301" s="3"/>
      <c r="AC1301" s="3"/>
      <c r="AD1301" s="3"/>
    </row>
    <row r="1302" spans="26:30" ht="12.75">
      <c r="Z1302" s="3"/>
      <c r="AA1302" s="3"/>
      <c r="AB1302" s="3"/>
      <c r="AC1302" s="3"/>
      <c r="AD1302" s="3"/>
    </row>
    <row r="1303" spans="26:30" ht="12.75">
      <c r="Z1303" s="3"/>
      <c r="AA1303" s="3"/>
      <c r="AB1303" s="3"/>
      <c r="AC1303" s="3"/>
      <c r="AD1303" s="3"/>
    </row>
    <row r="1304" spans="26:30" ht="12.75">
      <c r="Z1304" s="3"/>
      <c r="AA1304" s="3"/>
      <c r="AB1304" s="3"/>
      <c r="AC1304" s="3"/>
      <c r="AD1304" s="3"/>
    </row>
    <row r="1305" spans="26:30" ht="12.75">
      <c r="Z1305" s="3"/>
      <c r="AA1305" s="3"/>
      <c r="AB1305" s="3"/>
      <c r="AC1305" s="3"/>
      <c r="AD1305" s="3"/>
    </row>
    <row r="1306" spans="26:30" ht="12.75">
      <c r="Z1306" s="3"/>
      <c r="AA1306" s="3"/>
      <c r="AB1306" s="3"/>
      <c r="AC1306" s="3"/>
      <c r="AD1306" s="3"/>
    </row>
    <row r="1307" spans="26:30" ht="12.75">
      <c r="Z1307" s="3"/>
      <c r="AA1307" s="3"/>
      <c r="AB1307" s="3"/>
      <c r="AC1307" s="3"/>
      <c r="AD1307" s="3"/>
    </row>
    <row r="1308" spans="26:30" ht="12.75">
      <c r="Z1308" s="3"/>
      <c r="AA1308" s="3"/>
      <c r="AB1308" s="3"/>
      <c r="AC1308" s="3"/>
      <c r="AD1308" s="3"/>
    </row>
    <row r="1309" spans="26:30" ht="12.75">
      <c r="Z1309" s="3"/>
      <c r="AA1309" s="3"/>
      <c r="AB1309" s="3"/>
      <c r="AC1309" s="3"/>
      <c r="AD1309" s="3"/>
    </row>
    <row r="1310" spans="26:30" ht="12.75">
      <c r="Z1310" s="3"/>
      <c r="AA1310" s="3"/>
      <c r="AB1310" s="3"/>
      <c r="AC1310" s="3"/>
      <c r="AD1310" s="3"/>
    </row>
    <row r="1311" spans="26:30" ht="12.75">
      <c r="Z1311" s="3"/>
      <c r="AA1311" s="3"/>
      <c r="AB1311" s="3"/>
      <c r="AC1311" s="3"/>
      <c r="AD1311" s="3"/>
    </row>
    <row r="1312" spans="26:30" ht="12.75">
      <c r="Z1312" s="3"/>
      <c r="AA1312" s="3"/>
      <c r="AB1312" s="3"/>
      <c r="AC1312" s="3"/>
      <c r="AD1312" s="3"/>
    </row>
    <row r="1313" spans="26:30" ht="12.75">
      <c r="Z1313" s="3"/>
      <c r="AA1313" s="3"/>
      <c r="AB1313" s="3"/>
      <c r="AC1313" s="3"/>
      <c r="AD1313" s="3"/>
    </row>
    <row r="1314" spans="26:30" ht="12.75">
      <c r="Z1314" s="3"/>
      <c r="AA1314" s="3"/>
      <c r="AB1314" s="3"/>
      <c r="AC1314" s="3"/>
      <c r="AD1314" s="3"/>
    </row>
    <row r="1315" spans="26:30" ht="12.75">
      <c r="Z1315" s="3"/>
      <c r="AA1315" s="3"/>
      <c r="AB1315" s="3"/>
      <c r="AC1315" s="3"/>
      <c r="AD1315" s="3"/>
    </row>
    <row r="1316" spans="26:30" ht="12.75">
      <c r="Z1316" s="3"/>
      <c r="AA1316" s="3"/>
      <c r="AB1316" s="3"/>
      <c r="AC1316" s="3"/>
      <c r="AD1316" s="3"/>
    </row>
    <row r="1317" spans="26:30" ht="12.75">
      <c r="Z1317" s="3"/>
      <c r="AA1317" s="3"/>
      <c r="AB1317" s="3"/>
      <c r="AC1317" s="3"/>
      <c r="AD1317" s="3"/>
    </row>
    <row r="1318" spans="26:30" ht="12.75">
      <c r="Z1318" s="3"/>
      <c r="AA1318" s="3"/>
      <c r="AB1318" s="3"/>
      <c r="AC1318" s="3"/>
      <c r="AD1318" s="3"/>
    </row>
    <row r="1319" spans="26:30" ht="12.75">
      <c r="Z1319" s="3"/>
      <c r="AA1319" s="3"/>
      <c r="AB1319" s="3"/>
      <c r="AC1319" s="3"/>
      <c r="AD1319" s="3"/>
    </row>
    <row r="1320" spans="26:30" ht="12.75">
      <c r="Z1320" s="3"/>
      <c r="AA1320" s="3"/>
      <c r="AB1320" s="3"/>
      <c r="AC1320" s="3"/>
      <c r="AD1320" s="3"/>
    </row>
    <row r="1321" spans="26:30" ht="12.75">
      <c r="Z1321" s="3"/>
      <c r="AA1321" s="3"/>
      <c r="AB1321" s="3"/>
      <c r="AC1321" s="3"/>
      <c r="AD1321" s="3"/>
    </row>
    <row r="1322" spans="26:30" ht="12.75">
      <c r="Z1322" s="3"/>
      <c r="AA1322" s="3"/>
      <c r="AB1322" s="3"/>
      <c r="AC1322" s="3"/>
      <c r="AD1322" s="3"/>
    </row>
    <row r="1323" spans="26:30" ht="12.75">
      <c r="Z1323" s="3"/>
      <c r="AA1323" s="3"/>
      <c r="AB1323" s="3"/>
      <c r="AC1323" s="3"/>
      <c r="AD1323" s="3"/>
    </row>
    <row r="1324" spans="26:30" ht="12.75">
      <c r="Z1324" s="3"/>
      <c r="AA1324" s="3"/>
      <c r="AB1324" s="3"/>
      <c r="AC1324" s="3"/>
      <c r="AD1324" s="3"/>
    </row>
    <row r="1325" spans="26:30" ht="12.75">
      <c r="Z1325" s="3"/>
      <c r="AA1325" s="3"/>
      <c r="AB1325" s="3"/>
      <c r="AC1325" s="3"/>
      <c r="AD1325" s="3"/>
    </row>
    <row r="1326" spans="26:30" ht="12.75">
      <c r="Z1326" s="3"/>
      <c r="AA1326" s="3"/>
      <c r="AB1326" s="3"/>
      <c r="AC1326" s="3"/>
      <c r="AD1326" s="3"/>
    </row>
    <row r="1327" spans="26:30" ht="12.75">
      <c r="Z1327" s="3"/>
      <c r="AA1327" s="3"/>
      <c r="AB1327" s="3"/>
      <c r="AC1327" s="3"/>
      <c r="AD1327" s="3"/>
    </row>
    <row r="1328" spans="26:30" ht="12.75">
      <c r="Z1328" s="3"/>
      <c r="AA1328" s="3"/>
      <c r="AB1328" s="3"/>
      <c r="AC1328" s="3"/>
      <c r="AD1328" s="3"/>
    </row>
    <row r="1329" spans="26:30" ht="12.75">
      <c r="Z1329" s="3"/>
      <c r="AA1329" s="3"/>
      <c r="AB1329" s="3"/>
      <c r="AC1329" s="3"/>
      <c r="AD1329" s="3"/>
    </row>
    <row r="1330" spans="26:30" ht="12.75">
      <c r="Z1330" s="3"/>
      <c r="AA1330" s="3"/>
      <c r="AB1330" s="3"/>
      <c r="AC1330" s="3"/>
      <c r="AD1330" s="3"/>
    </row>
    <row r="1331" spans="26:30" ht="12.75">
      <c r="Z1331" s="3"/>
      <c r="AA1331" s="3"/>
      <c r="AB1331" s="3"/>
      <c r="AC1331" s="3"/>
      <c r="AD1331" s="3"/>
    </row>
    <row r="1332" spans="26:30" ht="12.75">
      <c r="Z1332" s="3"/>
      <c r="AA1332" s="3"/>
      <c r="AB1332" s="3"/>
      <c r="AC1332" s="3"/>
      <c r="AD1332" s="3"/>
    </row>
    <row r="1333" spans="26:30" ht="12.75">
      <c r="Z1333" s="3"/>
      <c r="AA1333" s="3"/>
      <c r="AB1333" s="3"/>
      <c r="AC1333" s="3"/>
      <c r="AD1333" s="3"/>
    </row>
    <row r="1334" spans="26:30" ht="12.75">
      <c r="Z1334" s="3"/>
      <c r="AA1334" s="3"/>
      <c r="AB1334" s="3"/>
      <c r="AC1334" s="3"/>
      <c r="AD1334" s="3"/>
    </row>
    <row r="1335" spans="26:30" ht="12.75">
      <c r="Z1335" s="3"/>
      <c r="AA1335" s="3"/>
      <c r="AB1335" s="3"/>
      <c r="AC1335" s="3"/>
      <c r="AD1335" s="3"/>
    </row>
    <row r="1336" spans="26:30" ht="12.75">
      <c r="Z1336" s="3"/>
      <c r="AA1336" s="3"/>
      <c r="AB1336" s="3"/>
      <c r="AC1336" s="3"/>
      <c r="AD1336" s="3"/>
    </row>
    <row r="1337" spans="26:30" ht="12.75">
      <c r="Z1337" s="3"/>
      <c r="AA1337" s="3"/>
      <c r="AB1337" s="3"/>
      <c r="AC1337" s="3"/>
      <c r="AD1337" s="3"/>
    </row>
    <row r="1338" spans="26:30" ht="12.75">
      <c r="Z1338" s="3"/>
      <c r="AA1338" s="3"/>
      <c r="AB1338" s="3"/>
      <c r="AC1338" s="3"/>
      <c r="AD1338" s="3"/>
    </row>
    <row r="1339" spans="26:30" ht="12.75">
      <c r="Z1339" s="3"/>
      <c r="AA1339" s="3"/>
      <c r="AB1339" s="3"/>
      <c r="AC1339" s="3"/>
      <c r="AD1339" s="3"/>
    </row>
    <row r="1340" spans="26:30" ht="12.75">
      <c r="Z1340" s="3"/>
      <c r="AA1340" s="3"/>
      <c r="AB1340" s="3"/>
      <c r="AC1340" s="3"/>
      <c r="AD1340" s="3"/>
    </row>
    <row r="1341" spans="26:30" ht="12.75">
      <c r="Z1341" s="3"/>
      <c r="AA1341" s="3"/>
      <c r="AB1341" s="3"/>
      <c r="AC1341" s="3"/>
      <c r="AD1341" s="3"/>
    </row>
    <row r="1342" spans="26:30" ht="12.75">
      <c r="Z1342" s="3"/>
      <c r="AA1342" s="3"/>
      <c r="AB1342" s="3"/>
      <c r="AC1342" s="3"/>
      <c r="AD1342" s="3"/>
    </row>
    <row r="1343" spans="26:30" ht="12.75">
      <c r="Z1343" s="3"/>
      <c r="AA1343" s="3"/>
      <c r="AB1343" s="3"/>
      <c r="AC1343" s="3"/>
      <c r="AD1343" s="3"/>
    </row>
    <row r="1344" spans="26:30" ht="12.75">
      <c r="Z1344" s="3"/>
      <c r="AA1344" s="3"/>
      <c r="AB1344" s="3"/>
      <c r="AC1344" s="3"/>
      <c r="AD1344" s="3"/>
    </row>
    <row r="1345" spans="26:30" ht="12.75">
      <c r="Z1345" s="3"/>
      <c r="AA1345" s="3"/>
      <c r="AB1345" s="3"/>
      <c r="AC1345" s="3"/>
      <c r="AD1345" s="3"/>
    </row>
    <row r="1346" spans="26:30" ht="12.75">
      <c r="Z1346" s="3"/>
      <c r="AA1346" s="3"/>
      <c r="AB1346" s="3"/>
      <c r="AC1346" s="3"/>
      <c r="AD1346" s="3"/>
    </row>
    <row r="1347" spans="26:30" ht="12.75">
      <c r="Z1347" s="3"/>
      <c r="AA1347" s="3"/>
      <c r="AB1347" s="3"/>
      <c r="AC1347" s="3"/>
      <c r="AD1347" s="3"/>
    </row>
    <row r="1348" spans="26:30" ht="12.75">
      <c r="Z1348" s="3"/>
      <c r="AA1348" s="3"/>
      <c r="AB1348" s="3"/>
      <c r="AC1348" s="3"/>
      <c r="AD1348" s="3"/>
    </row>
    <row r="1349" spans="26:30" ht="12.75">
      <c r="Z1349" s="3"/>
      <c r="AA1349" s="3"/>
      <c r="AB1349" s="3"/>
      <c r="AC1349" s="3"/>
      <c r="AD1349" s="3"/>
    </row>
    <row r="1350" spans="26:30" ht="12.75">
      <c r="Z1350" s="3"/>
      <c r="AA1350" s="3"/>
      <c r="AB1350" s="3"/>
      <c r="AC1350" s="3"/>
      <c r="AD1350" s="3"/>
    </row>
    <row r="1351" spans="26:30" ht="12.75">
      <c r="Z1351" s="3"/>
      <c r="AA1351" s="3"/>
      <c r="AB1351" s="3"/>
      <c r="AC1351" s="3"/>
      <c r="AD1351" s="3"/>
    </row>
    <row r="1352" spans="26:30" ht="12.75">
      <c r="Z1352" s="3"/>
      <c r="AA1352" s="3"/>
      <c r="AB1352" s="3"/>
      <c r="AC1352" s="3"/>
      <c r="AD1352" s="3"/>
    </row>
    <row r="1353" spans="26:30" ht="12.75">
      <c r="Z1353" s="3"/>
      <c r="AA1353" s="3"/>
      <c r="AB1353" s="3"/>
      <c r="AC1353" s="3"/>
      <c r="AD1353" s="3"/>
    </row>
    <row r="1354" spans="26:30" ht="12.75">
      <c r="Z1354" s="3"/>
      <c r="AA1354" s="3"/>
      <c r="AB1354" s="3"/>
      <c r="AC1354" s="3"/>
      <c r="AD1354" s="3"/>
    </row>
    <row r="1355" spans="26:30" ht="12.75">
      <c r="Z1355" s="3"/>
      <c r="AA1355" s="3"/>
      <c r="AB1355" s="3"/>
      <c r="AC1355" s="3"/>
      <c r="AD1355" s="3"/>
    </row>
    <row r="1356" spans="26:30" ht="12.75">
      <c r="Z1356" s="3"/>
      <c r="AA1356" s="3"/>
      <c r="AB1356" s="3"/>
      <c r="AC1356" s="3"/>
      <c r="AD1356" s="3"/>
    </row>
    <row r="1357" spans="26:30" ht="12.75">
      <c r="Z1357" s="3"/>
      <c r="AA1357" s="3"/>
      <c r="AB1357" s="3"/>
      <c r="AC1357" s="3"/>
      <c r="AD1357" s="3"/>
    </row>
    <row r="1358" spans="26:30" ht="12.75">
      <c r="Z1358" s="3"/>
      <c r="AA1358" s="3"/>
      <c r="AB1358" s="3"/>
      <c r="AC1358" s="3"/>
      <c r="AD1358" s="3"/>
    </row>
    <row r="1359" spans="26:30" ht="12.75">
      <c r="Z1359" s="3"/>
      <c r="AA1359" s="3"/>
      <c r="AB1359" s="3"/>
      <c r="AC1359" s="3"/>
      <c r="AD1359" s="3"/>
    </row>
    <row r="1360" spans="26:30" ht="12.75">
      <c r="Z1360" s="3"/>
      <c r="AA1360" s="3"/>
      <c r="AB1360" s="3"/>
      <c r="AC1360" s="3"/>
      <c r="AD1360" s="3"/>
    </row>
    <row r="1361" spans="26:30" ht="12.75">
      <c r="Z1361" s="3"/>
      <c r="AA1361" s="3"/>
      <c r="AB1361" s="3"/>
      <c r="AC1361" s="3"/>
      <c r="AD1361" s="3"/>
    </row>
    <row r="1362" spans="26:30" ht="12.75">
      <c r="Z1362" s="3"/>
      <c r="AA1362" s="3"/>
      <c r="AB1362" s="3"/>
      <c r="AC1362" s="3"/>
      <c r="AD1362" s="3"/>
    </row>
    <row r="1363" spans="26:30" ht="12.75">
      <c r="Z1363" s="3"/>
      <c r="AA1363" s="3"/>
      <c r="AB1363" s="3"/>
      <c r="AC1363" s="3"/>
      <c r="AD1363" s="3"/>
    </row>
    <row r="1364" spans="26:30" ht="12.75">
      <c r="Z1364" s="3"/>
      <c r="AA1364" s="3"/>
      <c r="AB1364" s="3"/>
      <c r="AC1364" s="3"/>
      <c r="AD1364" s="3"/>
    </row>
    <row r="1365" spans="26:30" ht="12.75">
      <c r="Z1365" s="3"/>
      <c r="AA1365" s="3"/>
      <c r="AB1365" s="3"/>
      <c r="AC1365" s="3"/>
      <c r="AD1365" s="3"/>
    </row>
    <row r="1366" spans="26:30" ht="12.75">
      <c r="Z1366" s="3"/>
      <c r="AA1366" s="3"/>
      <c r="AB1366" s="3"/>
      <c r="AC1366" s="3"/>
      <c r="AD1366" s="3"/>
    </row>
    <row r="1367" spans="26:30" ht="12.75">
      <c r="Z1367" s="3"/>
      <c r="AA1367" s="3"/>
      <c r="AB1367" s="3"/>
      <c r="AC1367" s="3"/>
      <c r="AD1367" s="3"/>
    </row>
    <row r="1368" spans="26:30" ht="12.75">
      <c r="Z1368" s="3"/>
      <c r="AA1368" s="3"/>
      <c r="AB1368" s="3"/>
      <c r="AC1368" s="3"/>
      <c r="AD1368" s="3"/>
    </row>
    <row r="1369" spans="26:30" ht="12.75">
      <c r="Z1369" s="3"/>
      <c r="AA1369" s="3"/>
      <c r="AB1369" s="3"/>
      <c r="AC1369" s="3"/>
      <c r="AD1369" s="3"/>
    </row>
    <row r="1370" spans="26:30" ht="12.75">
      <c r="Z1370" s="3"/>
      <c r="AA1370" s="3"/>
      <c r="AB1370" s="3"/>
      <c r="AC1370" s="3"/>
      <c r="AD1370" s="3"/>
    </row>
    <row r="1371" spans="26:30" ht="12.75">
      <c r="Z1371" s="3"/>
      <c r="AA1371" s="3"/>
      <c r="AB1371" s="3"/>
      <c r="AC1371" s="3"/>
      <c r="AD1371" s="3"/>
    </row>
    <row r="1372" spans="26:30" ht="12.75">
      <c r="Z1372" s="3"/>
      <c r="AA1372" s="3"/>
      <c r="AB1372" s="3"/>
      <c r="AC1372" s="3"/>
      <c r="AD1372" s="3"/>
    </row>
    <row r="1373" spans="26:30" ht="12.75">
      <c r="Z1373" s="3"/>
      <c r="AA1373" s="3"/>
      <c r="AB1373" s="3"/>
      <c r="AC1373" s="3"/>
      <c r="AD1373" s="3"/>
    </row>
    <row r="1374" spans="26:30" ht="12.75">
      <c r="Z1374" s="3"/>
      <c r="AA1374" s="3"/>
      <c r="AB1374" s="3"/>
      <c r="AC1374" s="3"/>
      <c r="AD1374" s="3"/>
    </row>
    <row r="1375" spans="26:30" ht="12.75">
      <c r="Z1375" s="3"/>
      <c r="AA1375" s="3"/>
      <c r="AB1375" s="3"/>
      <c r="AC1375" s="3"/>
      <c r="AD1375" s="3"/>
    </row>
    <row r="1376" spans="26:30" ht="12.75">
      <c r="Z1376" s="3"/>
      <c r="AA1376" s="3"/>
      <c r="AB1376" s="3"/>
      <c r="AC1376" s="3"/>
      <c r="AD1376" s="3"/>
    </row>
    <row r="1377" spans="26:30" ht="12.75">
      <c r="Z1377" s="3"/>
      <c r="AA1377" s="3"/>
      <c r="AB1377" s="3"/>
      <c r="AC1377" s="3"/>
      <c r="AD1377" s="3"/>
    </row>
    <row r="1378" spans="26:30" ht="12.75">
      <c r="Z1378" s="3"/>
      <c r="AA1378" s="3"/>
      <c r="AB1378" s="3"/>
      <c r="AC1378" s="3"/>
      <c r="AD1378" s="3"/>
    </row>
    <row r="1379" spans="26:30" ht="12.75">
      <c r="Z1379" s="3"/>
      <c r="AA1379" s="3"/>
      <c r="AB1379" s="3"/>
      <c r="AC1379" s="3"/>
      <c r="AD1379" s="3"/>
    </row>
    <row r="1380" spans="26:30" ht="12.75">
      <c r="Z1380" s="3"/>
      <c r="AA1380" s="3"/>
      <c r="AB1380" s="3"/>
      <c r="AC1380" s="3"/>
      <c r="AD1380" s="3"/>
    </row>
    <row r="1381" spans="26:30" ht="12.75">
      <c r="Z1381" s="3"/>
      <c r="AA1381" s="3"/>
      <c r="AB1381" s="3"/>
      <c r="AC1381" s="3"/>
      <c r="AD1381" s="3"/>
    </row>
    <row r="1382" spans="26:30" ht="12.75">
      <c r="Z1382" s="3"/>
      <c r="AA1382" s="3"/>
      <c r="AB1382" s="3"/>
      <c r="AC1382" s="3"/>
      <c r="AD1382" s="3"/>
    </row>
    <row r="1383" spans="26:30" ht="12.75">
      <c r="Z1383" s="3"/>
      <c r="AA1383" s="3"/>
      <c r="AB1383" s="3"/>
      <c r="AC1383" s="3"/>
      <c r="AD1383" s="3"/>
    </row>
    <row r="1384" spans="26:30" ht="12.75">
      <c r="Z1384" s="3"/>
      <c r="AA1384" s="3"/>
      <c r="AB1384" s="3"/>
      <c r="AC1384" s="3"/>
      <c r="AD1384" s="3"/>
    </row>
    <row r="1385" spans="26:30" ht="12.75">
      <c r="Z1385" s="3"/>
      <c r="AA1385" s="3"/>
      <c r="AB1385" s="3"/>
      <c r="AC1385" s="3"/>
      <c r="AD1385" s="3"/>
    </row>
    <row r="1386" spans="26:30" ht="12.75">
      <c r="Z1386" s="3"/>
      <c r="AA1386" s="3"/>
      <c r="AB1386" s="3"/>
      <c r="AC1386" s="3"/>
      <c r="AD1386" s="3"/>
    </row>
    <row r="1387" spans="26:30" ht="12.75">
      <c r="Z1387" s="3"/>
      <c r="AA1387" s="3"/>
      <c r="AB1387" s="3"/>
      <c r="AC1387" s="3"/>
      <c r="AD1387" s="3"/>
    </row>
    <row r="1388" spans="26:30" ht="12.75">
      <c r="Z1388" s="3"/>
      <c r="AA1388" s="3"/>
      <c r="AB1388" s="3"/>
      <c r="AC1388" s="3"/>
      <c r="AD1388" s="3"/>
    </row>
    <row r="1389" spans="26:30" ht="12.75">
      <c r="Z1389" s="3"/>
      <c r="AA1389" s="3"/>
      <c r="AB1389" s="3"/>
      <c r="AC1389" s="3"/>
      <c r="AD1389" s="3"/>
    </row>
    <row r="1390" spans="26:30" ht="12.75">
      <c r="Z1390" s="3"/>
      <c r="AA1390" s="3"/>
      <c r="AB1390" s="3"/>
      <c r="AC1390" s="3"/>
      <c r="AD1390" s="3"/>
    </row>
    <row r="1391" spans="26:30" ht="12.75">
      <c r="Z1391" s="3"/>
      <c r="AA1391" s="3"/>
      <c r="AB1391" s="3"/>
      <c r="AC1391" s="3"/>
      <c r="AD1391" s="3"/>
    </row>
    <row r="1392" spans="26:30" ht="12.75">
      <c r="Z1392" s="3"/>
      <c r="AA1392" s="3"/>
      <c r="AB1392" s="3"/>
      <c r="AC1392" s="3"/>
      <c r="AD1392" s="3"/>
    </row>
    <row r="1393" spans="26:30" ht="12.75">
      <c r="Z1393" s="3"/>
      <c r="AA1393" s="3"/>
      <c r="AB1393" s="3"/>
      <c r="AC1393" s="3"/>
      <c r="AD1393" s="3"/>
    </row>
    <row r="1394" spans="26:30" ht="12.75">
      <c r="Z1394" s="3"/>
      <c r="AA1394" s="3"/>
      <c r="AB1394" s="3"/>
      <c r="AC1394" s="3"/>
      <c r="AD1394" s="3"/>
    </row>
    <row r="1395" spans="26:30" ht="12.75">
      <c r="Z1395" s="3"/>
      <c r="AA1395" s="3"/>
      <c r="AB1395" s="3"/>
      <c r="AC1395" s="3"/>
      <c r="AD1395" s="3"/>
    </row>
    <row r="1396" spans="26:30" ht="12.75">
      <c r="Z1396" s="3"/>
      <c r="AA1396" s="3"/>
      <c r="AB1396" s="3"/>
      <c r="AC1396" s="3"/>
      <c r="AD1396" s="3"/>
    </row>
    <row r="1397" spans="26:30" ht="12.75">
      <c r="Z1397" s="3"/>
      <c r="AA1397" s="3"/>
      <c r="AB1397" s="3"/>
      <c r="AC1397" s="3"/>
      <c r="AD1397" s="3"/>
    </row>
    <row r="1398" spans="26:30" ht="12.75">
      <c r="Z1398" s="3"/>
      <c r="AA1398" s="3"/>
      <c r="AB1398" s="3"/>
      <c r="AC1398" s="3"/>
      <c r="AD1398" s="3"/>
    </row>
    <row r="1399" spans="26:30" ht="12.75">
      <c r="Z1399" s="3"/>
      <c r="AA1399" s="3"/>
      <c r="AB1399" s="3"/>
      <c r="AC1399" s="3"/>
      <c r="AD1399" s="3"/>
    </row>
    <row r="1400" spans="26:30" ht="12.75">
      <c r="Z1400" s="3"/>
      <c r="AA1400" s="3"/>
      <c r="AB1400" s="3"/>
      <c r="AC1400" s="3"/>
      <c r="AD1400" s="3"/>
    </row>
    <row r="1401" spans="26:30" ht="12.75">
      <c r="Z1401" s="3"/>
      <c r="AA1401" s="3"/>
      <c r="AB1401" s="3"/>
      <c r="AC1401" s="3"/>
      <c r="AD1401" s="3"/>
    </row>
    <row r="1402" spans="26:30" ht="12.75">
      <c r="Z1402" s="3"/>
      <c r="AA1402" s="3"/>
      <c r="AB1402" s="3"/>
      <c r="AC1402" s="3"/>
      <c r="AD1402" s="3"/>
    </row>
    <row r="1403" spans="26:30" ht="12.75">
      <c r="Z1403" s="3"/>
      <c r="AA1403" s="3"/>
      <c r="AB1403" s="3"/>
      <c r="AC1403" s="3"/>
      <c r="AD1403" s="3"/>
    </row>
    <row r="1404" spans="26:30" ht="12.75">
      <c r="Z1404" s="3"/>
      <c r="AA1404" s="3"/>
      <c r="AB1404" s="3"/>
      <c r="AC1404" s="3"/>
      <c r="AD1404" s="3"/>
    </row>
    <row r="1405" spans="26:30" ht="12.75">
      <c r="Z1405" s="3"/>
      <c r="AA1405" s="3"/>
      <c r="AB1405" s="3"/>
      <c r="AC1405" s="3"/>
      <c r="AD1405" s="3"/>
    </row>
    <row r="1406" spans="26:30" ht="12.75">
      <c r="Z1406" s="3"/>
      <c r="AA1406" s="3"/>
      <c r="AB1406" s="3"/>
      <c r="AC1406" s="3"/>
      <c r="AD1406" s="3"/>
    </row>
    <row r="1407" spans="26:30" ht="12.75">
      <c r="Z1407" s="3"/>
      <c r="AA1407" s="3"/>
      <c r="AB1407" s="3"/>
      <c r="AC1407" s="3"/>
      <c r="AD1407" s="3"/>
    </row>
    <row r="1408" spans="26:30" ht="12.75">
      <c r="Z1408" s="3"/>
      <c r="AA1408" s="3"/>
      <c r="AB1408" s="3"/>
      <c r="AC1408" s="3"/>
      <c r="AD1408" s="3"/>
    </row>
    <row r="1409" spans="26:30" ht="12.75">
      <c r="Z1409" s="3"/>
      <c r="AA1409" s="3"/>
      <c r="AB1409" s="3"/>
      <c r="AC1409" s="3"/>
      <c r="AD1409" s="3"/>
    </row>
    <row r="1410" spans="26:30" ht="12.75">
      <c r="Z1410" s="3"/>
      <c r="AA1410" s="3"/>
      <c r="AB1410" s="3"/>
      <c r="AC1410" s="3"/>
      <c r="AD1410" s="3"/>
    </row>
    <row r="1411" spans="26:30" ht="12.75">
      <c r="Z1411" s="3"/>
      <c r="AA1411" s="3"/>
      <c r="AB1411" s="3"/>
      <c r="AC1411" s="3"/>
      <c r="AD1411" s="3"/>
    </row>
    <row r="1412" spans="26:30" ht="12.75">
      <c r="Z1412" s="3"/>
      <c r="AA1412" s="3"/>
      <c r="AB1412" s="3"/>
      <c r="AC1412" s="3"/>
      <c r="AD1412" s="3"/>
    </row>
    <row r="1413" spans="26:30" ht="12.75">
      <c r="Z1413" s="3"/>
      <c r="AA1413" s="3"/>
      <c r="AB1413" s="3"/>
      <c r="AC1413" s="3"/>
      <c r="AD1413" s="3"/>
    </row>
    <row r="1414" spans="26:30" ht="12.75">
      <c r="Z1414" s="3"/>
      <c r="AA1414" s="3"/>
      <c r="AB1414" s="3"/>
      <c r="AC1414" s="3"/>
      <c r="AD1414" s="3"/>
    </row>
    <row r="1415" spans="26:30" ht="12.75">
      <c r="Z1415" s="3"/>
      <c r="AA1415" s="3"/>
      <c r="AB1415" s="3"/>
      <c r="AC1415" s="3"/>
      <c r="AD1415" s="3"/>
    </row>
    <row r="1416" spans="26:30" ht="12.75">
      <c r="Z1416" s="3"/>
      <c r="AA1416" s="3"/>
      <c r="AB1416" s="3"/>
      <c r="AC1416" s="3"/>
      <c r="AD1416" s="3"/>
    </row>
    <row r="1417" spans="26:30" ht="12.75">
      <c r="Z1417" s="3"/>
      <c r="AA1417" s="3"/>
      <c r="AB1417" s="3"/>
      <c r="AC1417" s="3"/>
      <c r="AD1417" s="3"/>
    </row>
    <row r="1418" spans="26:30" ht="12.75">
      <c r="Z1418" s="3"/>
      <c r="AA1418" s="3"/>
      <c r="AB1418" s="3"/>
      <c r="AC1418" s="3"/>
      <c r="AD1418" s="3"/>
    </row>
    <row r="1419" spans="26:30" ht="12.75">
      <c r="Z1419" s="3"/>
      <c r="AA1419" s="3"/>
      <c r="AB1419" s="3"/>
      <c r="AC1419" s="3"/>
      <c r="AD1419" s="3"/>
    </row>
    <row r="1420" spans="26:30" ht="12.75">
      <c r="Z1420" s="3"/>
      <c r="AA1420" s="3"/>
      <c r="AB1420" s="3"/>
      <c r="AC1420" s="3"/>
      <c r="AD1420" s="3"/>
    </row>
    <row r="1421" spans="26:30" ht="12.75">
      <c r="Z1421" s="3"/>
      <c r="AA1421" s="3"/>
      <c r="AB1421" s="3"/>
      <c r="AC1421" s="3"/>
      <c r="AD1421" s="3"/>
    </row>
    <row r="1422" spans="26:30" ht="12.75">
      <c r="Z1422" s="3"/>
      <c r="AA1422" s="3"/>
      <c r="AB1422" s="3"/>
      <c r="AC1422" s="3"/>
      <c r="AD1422" s="3"/>
    </row>
    <row r="1423" spans="26:30" ht="12.75">
      <c r="Z1423" s="3"/>
      <c r="AA1423" s="3"/>
      <c r="AB1423" s="3"/>
      <c r="AC1423" s="3"/>
      <c r="AD1423" s="3"/>
    </row>
    <row r="1424" spans="26:30" ht="12.75">
      <c r="Z1424" s="3"/>
      <c r="AA1424" s="3"/>
      <c r="AB1424" s="3"/>
      <c r="AC1424" s="3"/>
      <c r="AD1424" s="3"/>
    </row>
    <row r="1425" spans="26:30" ht="12.75">
      <c r="Z1425" s="3"/>
      <c r="AA1425" s="3"/>
      <c r="AB1425" s="3"/>
      <c r="AC1425" s="3"/>
      <c r="AD1425" s="3"/>
    </row>
    <row r="1426" spans="26:30" ht="12.75">
      <c r="Z1426" s="3"/>
      <c r="AA1426" s="3"/>
      <c r="AB1426" s="3"/>
      <c r="AC1426" s="3"/>
      <c r="AD1426" s="3"/>
    </row>
    <row r="1427" spans="26:30" ht="12.75">
      <c r="Z1427" s="3"/>
      <c r="AA1427" s="3"/>
      <c r="AB1427" s="3"/>
      <c r="AC1427" s="3"/>
      <c r="AD1427" s="3"/>
    </row>
    <row r="1428" spans="26:30" ht="12.75">
      <c r="Z1428" s="3"/>
      <c r="AA1428" s="3"/>
      <c r="AB1428" s="3"/>
      <c r="AC1428" s="3"/>
      <c r="AD1428" s="3"/>
    </row>
    <row r="1429" spans="26:30" ht="12.75">
      <c r="Z1429" s="3"/>
      <c r="AA1429" s="3"/>
      <c r="AB1429" s="3"/>
      <c r="AC1429" s="3"/>
      <c r="AD1429" s="3"/>
    </row>
    <row r="1430" spans="26:30" ht="12.75">
      <c r="Z1430" s="3"/>
      <c r="AA1430" s="3"/>
      <c r="AB1430" s="3"/>
      <c r="AC1430" s="3"/>
      <c r="AD1430" s="3"/>
    </row>
    <row r="1431" spans="26:30" ht="12.75">
      <c r="Z1431" s="3"/>
      <c r="AA1431" s="3"/>
      <c r="AB1431" s="3"/>
      <c r="AC1431" s="3"/>
      <c r="AD1431" s="3"/>
    </row>
    <row r="1432" spans="26:30" ht="12.75">
      <c r="Z1432" s="3"/>
      <c r="AA1432" s="3"/>
      <c r="AB1432" s="3"/>
      <c r="AC1432" s="3"/>
      <c r="AD1432" s="3"/>
    </row>
    <row r="1433" spans="26:30" ht="12.75">
      <c r="Z1433" s="3"/>
      <c r="AA1433" s="3"/>
      <c r="AB1433" s="3"/>
      <c r="AC1433" s="3"/>
      <c r="AD1433" s="3"/>
    </row>
    <row r="1434" spans="26:30" ht="12.75">
      <c r="Z1434" s="3"/>
      <c r="AA1434" s="3"/>
      <c r="AB1434" s="3"/>
      <c r="AC1434" s="3"/>
      <c r="AD1434" s="3"/>
    </row>
    <row r="1435" spans="26:30" ht="12.75">
      <c r="Z1435" s="3"/>
      <c r="AA1435" s="3"/>
      <c r="AB1435" s="3"/>
      <c r="AC1435" s="3"/>
      <c r="AD1435" s="3"/>
    </row>
    <row r="1436" spans="26:30" ht="12.75">
      <c r="Z1436" s="3"/>
      <c r="AA1436" s="3"/>
      <c r="AB1436" s="3"/>
      <c r="AC1436" s="3"/>
      <c r="AD1436" s="3"/>
    </row>
    <row r="1437" spans="26:30" ht="12.75">
      <c r="Z1437" s="3"/>
      <c r="AA1437" s="3"/>
      <c r="AB1437" s="3"/>
      <c r="AC1437" s="3"/>
      <c r="AD1437" s="3"/>
    </row>
    <row r="1438" spans="26:30" ht="12.75">
      <c r="Z1438" s="3"/>
      <c r="AA1438" s="3"/>
      <c r="AB1438" s="3"/>
      <c r="AC1438" s="3"/>
      <c r="AD1438" s="3"/>
    </row>
    <row r="1439" spans="26:30" ht="12.75">
      <c r="Z1439" s="3"/>
      <c r="AA1439" s="3"/>
      <c r="AB1439" s="3"/>
      <c r="AC1439" s="3"/>
      <c r="AD1439" s="3"/>
    </row>
    <row r="1440" spans="26:30" ht="12.75">
      <c r="Z1440" s="3"/>
      <c r="AA1440" s="3"/>
      <c r="AB1440" s="3"/>
      <c r="AC1440" s="3"/>
      <c r="AD1440" s="3"/>
    </row>
    <row r="1441" spans="26:30" ht="12.75">
      <c r="Z1441" s="3"/>
      <c r="AA1441" s="3"/>
      <c r="AB1441" s="3"/>
      <c r="AC1441" s="3"/>
      <c r="AD1441" s="3"/>
    </row>
    <row r="1442" spans="26:30" ht="12.75">
      <c r="Z1442" s="3"/>
      <c r="AA1442" s="3"/>
      <c r="AB1442" s="3"/>
      <c r="AC1442" s="3"/>
      <c r="AD1442" s="3"/>
    </row>
    <row r="1443" spans="26:30" ht="12.75">
      <c r="Z1443" s="3"/>
      <c r="AA1443" s="3"/>
      <c r="AB1443" s="3"/>
      <c r="AC1443" s="3"/>
      <c r="AD1443" s="3"/>
    </row>
    <row r="1444" spans="26:30" ht="12.75">
      <c r="Z1444" s="3"/>
      <c r="AA1444" s="3"/>
      <c r="AB1444" s="3"/>
      <c r="AC1444" s="3"/>
      <c r="AD1444" s="3"/>
    </row>
    <row r="1445" spans="26:30" ht="12.75">
      <c r="Z1445" s="3"/>
      <c r="AA1445" s="3"/>
      <c r="AB1445" s="3"/>
      <c r="AC1445" s="3"/>
      <c r="AD1445" s="3"/>
    </row>
    <row r="1446" spans="26:30" ht="12.75">
      <c r="Z1446" s="3"/>
      <c r="AA1446" s="3"/>
      <c r="AB1446" s="3"/>
      <c r="AC1446" s="3"/>
      <c r="AD1446" s="3"/>
    </row>
    <row r="1447" spans="26:30" ht="12.75">
      <c r="Z1447" s="3"/>
      <c r="AA1447" s="3"/>
      <c r="AB1447" s="3"/>
      <c r="AC1447" s="3"/>
      <c r="AD1447" s="3"/>
    </row>
    <row r="1448" spans="26:30" ht="12.75">
      <c r="Z1448" s="3"/>
      <c r="AA1448" s="3"/>
      <c r="AB1448" s="3"/>
      <c r="AC1448" s="3"/>
      <c r="AD1448" s="3"/>
    </row>
    <row r="1449" spans="26:30" ht="12.75">
      <c r="Z1449" s="3"/>
      <c r="AA1449" s="3"/>
      <c r="AB1449" s="3"/>
      <c r="AC1449" s="3"/>
      <c r="AD1449" s="3"/>
    </row>
    <row r="1450" spans="26:30" ht="12.75">
      <c r="Z1450" s="3"/>
      <c r="AA1450" s="3"/>
      <c r="AB1450" s="3"/>
      <c r="AC1450" s="3"/>
      <c r="AD1450" s="3"/>
    </row>
    <row r="1451" spans="26:30" ht="12.75">
      <c r="Z1451" s="3"/>
      <c r="AA1451" s="3"/>
      <c r="AB1451" s="3"/>
      <c r="AC1451" s="3"/>
      <c r="AD1451" s="3"/>
    </row>
    <row r="1452" spans="26:30" ht="12.75">
      <c r="Z1452" s="3"/>
      <c r="AA1452" s="3"/>
      <c r="AB1452" s="3"/>
      <c r="AC1452" s="3"/>
      <c r="AD1452" s="3"/>
    </row>
    <row r="1453" spans="26:30" ht="12.75">
      <c r="Z1453" s="3"/>
      <c r="AA1453" s="3"/>
      <c r="AB1453" s="3"/>
      <c r="AC1453" s="3"/>
      <c r="AD1453" s="3"/>
    </row>
    <row r="1454" spans="26:30" ht="12.75">
      <c r="Z1454" s="3"/>
      <c r="AA1454" s="3"/>
      <c r="AB1454" s="3"/>
      <c r="AC1454" s="3"/>
      <c r="AD1454" s="3"/>
    </row>
    <row r="1455" spans="26:30" ht="12.75">
      <c r="Z1455" s="3"/>
      <c r="AA1455" s="3"/>
      <c r="AB1455" s="3"/>
      <c r="AC1455" s="3"/>
      <c r="AD1455" s="3"/>
    </row>
    <row r="1456" spans="26:30" ht="12.75">
      <c r="Z1456" s="3"/>
      <c r="AA1456" s="3"/>
      <c r="AB1456" s="3"/>
      <c r="AC1456" s="3"/>
      <c r="AD1456" s="3"/>
    </row>
    <row r="1457" spans="26:30" ht="12.75">
      <c r="Z1457" s="3"/>
      <c r="AA1457" s="3"/>
      <c r="AB1457" s="3"/>
      <c r="AC1457" s="3"/>
      <c r="AD1457" s="3"/>
    </row>
    <row r="1458" spans="26:30" ht="12.75">
      <c r="Z1458" s="3"/>
      <c r="AA1458" s="3"/>
      <c r="AB1458" s="3"/>
      <c r="AC1458" s="3"/>
      <c r="AD1458" s="3"/>
    </row>
    <row r="1459" spans="26:30" ht="12.75">
      <c r="Z1459" s="3"/>
      <c r="AA1459" s="3"/>
      <c r="AB1459" s="3"/>
      <c r="AC1459" s="3"/>
      <c r="AD1459" s="3"/>
    </row>
    <row r="1460" spans="26:30" ht="12.75">
      <c r="Z1460" s="3"/>
      <c r="AA1460" s="3"/>
      <c r="AB1460" s="3"/>
      <c r="AC1460" s="3"/>
      <c r="AD1460" s="3"/>
    </row>
    <row r="1461" spans="26:30" ht="12.75">
      <c r="Z1461" s="3"/>
      <c r="AA1461" s="3"/>
      <c r="AB1461" s="3"/>
      <c r="AC1461" s="3"/>
      <c r="AD1461" s="3"/>
    </row>
    <row r="1462" spans="26:30" ht="12.75">
      <c r="Z1462" s="3"/>
      <c r="AA1462" s="3"/>
      <c r="AB1462" s="3"/>
      <c r="AC1462" s="3"/>
      <c r="AD1462" s="3"/>
    </row>
    <row r="1463" spans="26:30" ht="12.75">
      <c r="Z1463" s="3"/>
      <c r="AA1463" s="3"/>
      <c r="AB1463" s="3"/>
      <c r="AC1463" s="3"/>
      <c r="AD1463" s="3"/>
    </row>
    <row r="1464" spans="26:30" ht="12.75">
      <c r="Z1464" s="3"/>
      <c r="AA1464" s="3"/>
      <c r="AB1464" s="3"/>
      <c r="AC1464" s="3"/>
      <c r="AD1464" s="3"/>
    </row>
    <row r="1465" spans="26:30" ht="12.75">
      <c r="Z1465" s="3"/>
      <c r="AA1465" s="3"/>
      <c r="AB1465" s="3"/>
      <c r="AC1465" s="3"/>
      <c r="AD1465" s="3"/>
    </row>
    <row r="1466" spans="26:30" ht="12.75">
      <c r="Z1466" s="3"/>
      <c r="AA1466" s="3"/>
      <c r="AB1466" s="3"/>
      <c r="AC1466" s="3"/>
      <c r="AD1466" s="3"/>
    </row>
    <row r="1467" spans="26:30" ht="12.75">
      <c r="Z1467" s="3"/>
      <c r="AA1467" s="3"/>
      <c r="AB1467" s="3"/>
      <c r="AC1467" s="3"/>
      <c r="AD1467" s="3"/>
    </row>
    <row r="1468" spans="26:30" ht="12.75">
      <c r="Z1468" s="3"/>
      <c r="AA1468" s="3"/>
      <c r="AB1468" s="3"/>
      <c r="AC1468" s="3"/>
      <c r="AD1468" s="3"/>
    </row>
    <row r="1469" spans="26:30" ht="12.75">
      <c r="Z1469" s="3"/>
      <c r="AA1469" s="3"/>
      <c r="AB1469" s="3"/>
      <c r="AC1469" s="3"/>
      <c r="AD1469" s="3"/>
    </row>
    <row r="1470" spans="26:30" ht="12.75">
      <c r="Z1470" s="3"/>
      <c r="AA1470" s="3"/>
      <c r="AB1470" s="3"/>
      <c r="AC1470" s="3"/>
      <c r="AD1470" s="3"/>
    </row>
    <row r="1471" spans="26:30" ht="12.75">
      <c r="Z1471" s="3"/>
      <c r="AA1471" s="3"/>
      <c r="AB1471" s="3"/>
      <c r="AC1471" s="3"/>
      <c r="AD1471" s="3"/>
    </row>
    <row r="1472" spans="26:30" ht="12.75">
      <c r="Z1472" s="3"/>
      <c r="AA1472" s="3"/>
      <c r="AB1472" s="3"/>
      <c r="AC1472" s="3"/>
      <c r="AD1472" s="3"/>
    </row>
    <row r="1473" spans="26:30" ht="12.75">
      <c r="Z1473" s="3"/>
      <c r="AA1473" s="3"/>
      <c r="AB1473" s="3"/>
      <c r="AC1473" s="3"/>
      <c r="AD1473" s="3"/>
    </row>
    <row r="1474" spans="26:30" ht="12.75">
      <c r="Z1474" s="3"/>
      <c r="AA1474" s="3"/>
      <c r="AB1474" s="3"/>
      <c r="AC1474" s="3"/>
      <c r="AD1474" s="3"/>
    </row>
    <row r="1475" spans="26:30" ht="12.75">
      <c r="Z1475" s="3"/>
      <c r="AA1475" s="3"/>
      <c r="AB1475" s="3"/>
      <c r="AC1475" s="3"/>
      <c r="AD1475" s="3"/>
    </row>
    <row r="1476" spans="26:30" ht="12.75">
      <c r="Z1476" s="3"/>
      <c r="AA1476" s="3"/>
      <c r="AB1476" s="3"/>
      <c r="AC1476" s="3"/>
      <c r="AD1476" s="3"/>
    </row>
    <row r="1477" spans="26:30" ht="12.75">
      <c r="Z1477" s="3"/>
      <c r="AA1477" s="3"/>
      <c r="AB1477" s="3"/>
      <c r="AC1477" s="3"/>
      <c r="AD1477" s="3"/>
    </row>
    <row r="1478" spans="26:30" ht="12.75">
      <c r="Z1478" s="3"/>
      <c r="AA1478" s="3"/>
      <c r="AB1478" s="3"/>
      <c r="AC1478" s="3"/>
      <c r="AD1478" s="3"/>
    </row>
    <row r="1479" spans="26:30" ht="12.75">
      <c r="Z1479" s="3"/>
      <c r="AA1479" s="3"/>
      <c r="AB1479" s="3"/>
      <c r="AC1479" s="3"/>
      <c r="AD1479" s="3"/>
    </row>
    <row r="1480" spans="26:30" ht="12.75">
      <c r="Z1480" s="3"/>
      <c r="AA1480" s="3"/>
      <c r="AB1480" s="3"/>
      <c r="AC1480" s="3"/>
      <c r="AD1480" s="3"/>
    </row>
    <row r="1481" spans="26:30" ht="12.75">
      <c r="Z1481" s="3"/>
      <c r="AA1481" s="3"/>
      <c r="AB1481" s="3"/>
      <c r="AC1481" s="3"/>
      <c r="AD1481" s="3"/>
    </row>
    <row r="1482" spans="26:30" ht="12.75">
      <c r="Z1482" s="3"/>
      <c r="AA1482" s="3"/>
      <c r="AB1482" s="3"/>
      <c r="AC1482" s="3"/>
      <c r="AD1482" s="3"/>
    </row>
    <row r="1483" spans="26:30" ht="12.75">
      <c r="Z1483" s="3"/>
      <c r="AA1483" s="3"/>
      <c r="AB1483" s="3"/>
      <c r="AC1483" s="3"/>
      <c r="AD1483" s="3"/>
    </row>
    <row r="1484" spans="26:30" ht="12.75">
      <c r="Z1484" s="3"/>
      <c r="AA1484" s="3"/>
      <c r="AB1484" s="3"/>
      <c r="AC1484" s="3"/>
      <c r="AD1484" s="3"/>
    </row>
    <row r="1485" spans="26:30" ht="12.75">
      <c r="Z1485" s="3"/>
      <c r="AA1485" s="3"/>
      <c r="AB1485" s="3"/>
      <c r="AC1485" s="3"/>
      <c r="AD1485" s="3"/>
    </row>
    <row r="1486" spans="26:30" ht="12.75">
      <c r="Z1486" s="3"/>
      <c r="AA1486" s="3"/>
      <c r="AB1486" s="3"/>
      <c r="AC1486" s="3"/>
      <c r="AD1486" s="3"/>
    </row>
    <row r="1487" spans="26:30" ht="12.75">
      <c r="Z1487" s="3"/>
      <c r="AA1487" s="3"/>
      <c r="AB1487" s="3"/>
      <c r="AC1487" s="3"/>
      <c r="AD1487" s="3"/>
    </row>
    <row r="1488" spans="26:30" ht="12.75">
      <c r="Z1488" s="3"/>
      <c r="AA1488" s="3"/>
      <c r="AB1488" s="3"/>
      <c r="AC1488" s="3"/>
      <c r="AD1488" s="3"/>
    </row>
    <row r="1489" spans="26:30" ht="12.75">
      <c r="Z1489" s="3"/>
      <c r="AA1489" s="3"/>
      <c r="AB1489" s="3"/>
      <c r="AC1489" s="3"/>
      <c r="AD1489" s="3"/>
    </row>
    <row r="1490" spans="26:30" ht="12.75">
      <c r="Z1490" s="3"/>
      <c r="AA1490" s="3"/>
      <c r="AB1490" s="3"/>
      <c r="AC1490" s="3"/>
      <c r="AD1490" s="3"/>
    </row>
    <row r="1491" spans="27:29" ht="12.75">
      <c r="AA1491" s="3"/>
      <c r="AB1491" s="3"/>
      <c r="AC1491" s="3"/>
    </row>
    <row r="1492" spans="27:29" ht="12.75">
      <c r="AA1492" s="3"/>
      <c r="AB1492" s="3"/>
      <c r="AC1492" s="3"/>
    </row>
    <row r="1493" spans="27:29" ht="12.75">
      <c r="AA1493" s="3"/>
      <c r="AB1493" s="3"/>
      <c r="AC1493" s="3"/>
    </row>
    <row r="1494" spans="27:29" ht="12.75">
      <c r="AA1494" s="3"/>
      <c r="AB1494" s="3"/>
      <c r="AC1494" s="3"/>
    </row>
    <row r="1495" spans="27:29" ht="12.75">
      <c r="AA1495" s="3"/>
      <c r="AB1495" s="3"/>
      <c r="AC1495" s="3"/>
    </row>
    <row r="1496" spans="27:29" ht="12.75">
      <c r="AA1496" s="3"/>
      <c r="AB1496" s="3"/>
      <c r="AC1496" s="3"/>
    </row>
    <row r="1497" spans="27:29" ht="12.75">
      <c r="AA1497" s="3"/>
      <c r="AB1497" s="3"/>
      <c r="AC1497" s="3"/>
    </row>
    <row r="1498" spans="27:29" ht="12.75">
      <c r="AA1498" s="3"/>
      <c r="AB1498" s="3"/>
      <c r="AC1498" s="3"/>
    </row>
    <row r="1499" spans="27:29" ht="12.75">
      <c r="AA1499" s="3"/>
      <c r="AB1499" s="3"/>
      <c r="AC1499" s="3"/>
    </row>
    <row r="1500" spans="27:29" ht="12.75">
      <c r="AA1500" s="3"/>
      <c r="AB1500" s="3"/>
      <c r="AC1500" s="3"/>
    </row>
    <row r="1501" spans="27:29" ht="12.75">
      <c r="AA1501" s="3"/>
      <c r="AB1501" s="3"/>
      <c r="AC1501" s="3"/>
    </row>
    <row r="1502" spans="27:29" ht="12.75">
      <c r="AA1502" s="3"/>
      <c r="AB1502" s="3"/>
      <c r="AC1502" s="3"/>
    </row>
    <row r="1503" spans="28:29" ht="12.75">
      <c r="AB1503" s="3"/>
      <c r="AC1503" s="3"/>
    </row>
    <row r="1504" spans="28:29" ht="12.75">
      <c r="AB1504" s="3"/>
      <c r="AC1504" s="3"/>
    </row>
    <row r="1505" spans="28:29" ht="12.75">
      <c r="AB1505" s="3"/>
      <c r="AC1505" s="3"/>
    </row>
    <row r="1506" spans="28:29" ht="12.75">
      <c r="AB1506" s="3"/>
      <c r="AC1506" s="3"/>
    </row>
    <row r="1507" spans="28:29" ht="12.75">
      <c r="AB1507" s="3"/>
      <c r="AC1507" s="3"/>
    </row>
    <row r="1508" spans="28:29" ht="12.75">
      <c r="AB1508" s="3"/>
      <c r="AC1508" s="3"/>
    </row>
    <row r="1509" spans="28:29" ht="12.75">
      <c r="AB1509" s="3"/>
      <c r="AC1509" s="3"/>
    </row>
    <row r="1510" spans="28:29" ht="12.75">
      <c r="AB1510" s="3"/>
      <c r="AC1510" s="3"/>
    </row>
    <row r="1511" spans="28:29" ht="12.75">
      <c r="AB1511" s="3"/>
      <c r="AC1511" s="3"/>
    </row>
    <row r="1512" spans="28:29" ht="12.75">
      <c r="AB1512" s="3"/>
      <c r="AC1512" s="3"/>
    </row>
    <row r="1513" spans="28:29" ht="12.75">
      <c r="AB1513" s="3"/>
      <c r="AC1513" s="3"/>
    </row>
    <row r="1514" spans="28:29" ht="12.75">
      <c r="AB1514" s="3"/>
      <c r="AC1514" s="3"/>
    </row>
    <row r="1515" spans="28:29" ht="12.75">
      <c r="AB1515" s="3"/>
      <c r="AC1515" s="3"/>
    </row>
    <row r="1516" spans="28:29" ht="12.75">
      <c r="AB1516" s="3"/>
      <c r="AC1516" s="3"/>
    </row>
    <row r="1517" spans="28:29" ht="12.75">
      <c r="AB1517" s="3"/>
      <c r="AC1517" s="3"/>
    </row>
    <row r="1518" spans="28:29" ht="12.75">
      <c r="AB1518" s="3"/>
      <c r="AC1518" s="3"/>
    </row>
    <row r="1519" spans="28:29" ht="12.75">
      <c r="AB1519" s="3"/>
      <c r="AC1519" s="3"/>
    </row>
    <row r="1520" spans="28:29" ht="12.75">
      <c r="AB1520" s="3"/>
      <c r="AC1520" s="3"/>
    </row>
    <row r="1521" spans="28:29" ht="12.75">
      <c r="AB1521" s="3"/>
      <c r="AC1521" s="3"/>
    </row>
    <row r="1522" spans="28:29" ht="12.75">
      <c r="AB1522" s="3"/>
      <c r="AC1522" s="3"/>
    </row>
    <row r="1523" spans="28:29" ht="12.75">
      <c r="AB1523" s="3"/>
      <c r="AC1523" s="3"/>
    </row>
    <row r="1524" spans="28:29" ht="12.75">
      <c r="AB1524" s="3"/>
      <c r="AC1524" s="3"/>
    </row>
    <row r="1525" spans="28:29" ht="12.75">
      <c r="AB1525" s="3"/>
      <c r="AC1525" s="3"/>
    </row>
    <row r="1526" spans="28:29" ht="12.75">
      <c r="AB1526" s="3"/>
      <c r="AC1526" s="3"/>
    </row>
    <row r="1527" spans="28:29" ht="12.75">
      <c r="AB1527" s="3"/>
      <c r="AC1527" s="3"/>
    </row>
    <row r="1528" spans="28:29" ht="12.75">
      <c r="AB1528" s="3"/>
      <c r="AC1528" s="3"/>
    </row>
    <row r="1529" spans="28:29" ht="12.75">
      <c r="AB1529" s="3"/>
      <c r="AC1529" s="3"/>
    </row>
    <row r="1530" spans="28:29" ht="12.75">
      <c r="AB1530" s="3"/>
      <c r="AC1530" s="3"/>
    </row>
    <row r="1531" spans="28:29" ht="12.75">
      <c r="AB1531" s="3"/>
      <c r="AC1531" s="3"/>
    </row>
    <row r="1532" spans="28:29" ht="12.75">
      <c r="AB1532" s="3"/>
      <c r="AC1532" s="3"/>
    </row>
    <row r="1533" spans="28:29" ht="12.75">
      <c r="AB1533" s="3"/>
      <c r="AC1533" s="3"/>
    </row>
    <row r="1534" spans="28:29" ht="12.75">
      <c r="AB1534" s="3"/>
      <c r="AC1534" s="3"/>
    </row>
    <row r="1535" spans="28:29" ht="12.75">
      <c r="AB1535" s="3"/>
      <c r="AC1535" s="3"/>
    </row>
    <row r="1536" spans="28:29" ht="12.75">
      <c r="AB1536" s="3"/>
      <c r="AC1536" s="3"/>
    </row>
    <row r="1537" spans="28:29" ht="12.75">
      <c r="AB1537" s="3"/>
      <c r="AC1537" s="3"/>
    </row>
    <row r="1538" spans="28:29" ht="12.75">
      <c r="AB1538" s="3"/>
      <c r="AC1538" s="3"/>
    </row>
    <row r="1539" spans="28:29" ht="12.75">
      <c r="AB1539" s="3"/>
      <c r="AC1539" s="3"/>
    </row>
    <row r="1540" spans="28:29" ht="12.75">
      <c r="AB1540" s="3"/>
      <c r="AC1540" s="3"/>
    </row>
    <row r="1541" spans="28:29" ht="12.75">
      <c r="AB1541" s="3"/>
      <c r="AC1541" s="3"/>
    </row>
    <row r="1542" spans="28:29" ht="12.75">
      <c r="AB1542" s="3"/>
      <c r="AC1542" s="3"/>
    </row>
    <row r="1543" spans="28:29" ht="12.75">
      <c r="AB1543" s="3"/>
      <c r="AC1543" s="3"/>
    </row>
    <row r="1544" spans="28:29" ht="12.75">
      <c r="AB1544" s="3"/>
      <c r="AC1544" s="3"/>
    </row>
    <row r="1545" spans="28:29" ht="12.75">
      <c r="AB1545" s="3"/>
      <c r="AC1545" s="3"/>
    </row>
    <row r="1546" spans="28:29" ht="12.75">
      <c r="AB1546" s="3"/>
      <c r="AC1546" s="3"/>
    </row>
    <row r="1547" spans="28:29" ht="12.75">
      <c r="AB1547" s="3"/>
      <c r="AC1547" s="3"/>
    </row>
    <row r="1548" spans="28:29" ht="12.75">
      <c r="AB1548" s="3"/>
      <c r="AC1548" s="3"/>
    </row>
    <row r="1549" spans="28:29" ht="12.75">
      <c r="AB1549" s="3"/>
      <c r="AC1549" s="3"/>
    </row>
    <row r="1550" spans="28:29" ht="12.75">
      <c r="AB1550" s="3"/>
      <c r="AC1550" s="3"/>
    </row>
    <row r="1551" spans="28:29" ht="12.75">
      <c r="AB1551" s="3"/>
      <c r="AC1551" s="3"/>
    </row>
    <row r="1552" spans="28:29" ht="12.75">
      <c r="AB1552" s="3"/>
      <c r="AC1552" s="3"/>
    </row>
    <row r="1553" spans="28:29" ht="12.75">
      <c r="AB1553" s="3"/>
      <c r="AC1553" s="3"/>
    </row>
    <row r="1554" spans="28:29" ht="12.75">
      <c r="AB1554" s="3"/>
      <c r="AC1554" s="3"/>
    </row>
    <row r="1555" spans="28:29" ht="12.75">
      <c r="AB1555" s="3"/>
      <c r="AC1555" s="3"/>
    </row>
    <row r="1556" spans="28:29" ht="12.75">
      <c r="AB1556" s="3"/>
      <c r="AC1556" s="3"/>
    </row>
    <row r="1557" spans="28:29" ht="12.75">
      <c r="AB1557" s="3"/>
      <c r="AC1557" s="3"/>
    </row>
    <row r="1558" spans="28:29" ht="12.75">
      <c r="AB1558" s="3"/>
      <c r="AC1558" s="3"/>
    </row>
    <row r="1559" spans="28:29" ht="12.75">
      <c r="AB1559" s="3"/>
      <c r="AC1559" s="3"/>
    </row>
    <row r="1560" spans="28:29" ht="12.75">
      <c r="AB1560" s="3"/>
      <c r="AC1560" s="3"/>
    </row>
    <row r="1561" spans="28:29" ht="12.75">
      <c r="AB1561" s="3"/>
      <c r="AC1561" s="3"/>
    </row>
    <row r="1562" spans="28:29" ht="12.75">
      <c r="AB1562" s="3"/>
      <c r="AC1562" s="3"/>
    </row>
    <row r="1563" spans="28:29" ht="12.75">
      <c r="AB1563" s="3"/>
      <c r="AC1563" s="3"/>
    </row>
    <row r="1564" spans="28:29" ht="12.75">
      <c r="AB1564" s="3"/>
      <c r="AC1564" s="3"/>
    </row>
    <row r="1565" spans="28:29" ht="12.75">
      <c r="AB1565" s="3"/>
      <c r="AC1565" s="3"/>
    </row>
    <row r="1566" spans="28:29" ht="12.75">
      <c r="AB1566" s="3"/>
      <c r="AC1566" s="3"/>
    </row>
    <row r="1567" spans="28:29" ht="12.75">
      <c r="AB1567" s="3"/>
      <c r="AC1567" s="3"/>
    </row>
    <row r="1568" spans="28:29" ht="12.75">
      <c r="AB1568" s="3"/>
      <c r="AC1568" s="3"/>
    </row>
    <row r="1569" spans="28:29" ht="12.75">
      <c r="AB1569" s="3"/>
      <c r="AC1569" s="3"/>
    </row>
    <row r="1570" spans="28:29" ht="12.75">
      <c r="AB1570" s="3"/>
      <c r="AC1570" s="3"/>
    </row>
    <row r="1571" spans="28:29" ht="12.75">
      <c r="AB1571" s="3"/>
      <c r="AC1571" s="3"/>
    </row>
    <row r="1572" spans="28:29" ht="12.75">
      <c r="AB1572" s="3"/>
      <c r="AC1572" s="3"/>
    </row>
    <row r="1573" spans="28:29" ht="12.75">
      <c r="AB1573" s="3"/>
      <c r="AC1573" s="3"/>
    </row>
    <row r="1574" spans="28:29" ht="12.75">
      <c r="AB1574" s="3"/>
      <c r="AC1574" s="3"/>
    </row>
    <row r="1575" spans="28:29" ht="12.75">
      <c r="AB1575" s="3"/>
      <c r="AC1575" s="3"/>
    </row>
    <row r="1576" spans="28:29" ht="12.75">
      <c r="AB1576" s="3"/>
      <c r="AC1576" s="3"/>
    </row>
    <row r="1577" spans="28:29" ht="12.75">
      <c r="AB1577" s="3"/>
      <c r="AC1577" s="3"/>
    </row>
    <row r="1578" spans="28:29" ht="12.75">
      <c r="AB1578" s="3"/>
      <c r="AC1578" s="3"/>
    </row>
    <row r="1579" spans="28:29" ht="12.75">
      <c r="AB1579" s="3"/>
      <c r="AC1579" s="3"/>
    </row>
    <row r="1580" spans="28:29" ht="12.75">
      <c r="AB1580" s="3"/>
      <c r="AC1580" s="3"/>
    </row>
    <row r="1581" spans="28:29" ht="12.75">
      <c r="AB1581" s="3"/>
      <c r="AC1581" s="3"/>
    </row>
    <row r="1582" spans="28:29" ht="12.75">
      <c r="AB1582" s="3"/>
      <c r="AC1582" s="3"/>
    </row>
    <row r="1583" spans="28:29" ht="12.75">
      <c r="AB1583" s="3"/>
      <c r="AC1583" s="3"/>
    </row>
    <row r="1584" spans="28:29" ht="12.75">
      <c r="AB1584" s="3"/>
      <c r="AC1584" s="3"/>
    </row>
    <row r="1585" spans="28:29" ht="12.75">
      <c r="AB1585" s="3"/>
      <c r="AC1585" s="3"/>
    </row>
    <row r="1586" spans="28:29" ht="12.75">
      <c r="AB1586" s="3"/>
      <c r="AC1586" s="3"/>
    </row>
    <row r="1587" spans="28:29" ht="12.75">
      <c r="AB1587" s="3"/>
      <c r="AC1587" s="3"/>
    </row>
    <row r="1588" spans="28:29" ht="12.75">
      <c r="AB1588" s="3"/>
      <c r="AC1588" s="3"/>
    </row>
    <row r="1589" spans="28:29" ht="12.75">
      <c r="AB1589" s="3"/>
      <c r="AC1589" s="3"/>
    </row>
    <row r="1590" spans="28:29" ht="12.75">
      <c r="AB1590" s="3"/>
      <c r="AC1590" s="3"/>
    </row>
    <row r="1591" spans="28:29" ht="12.75">
      <c r="AB1591" s="3"/>
      <c r="AC1591" s="3"/>
    </row>
    <row r="1592" spans="28:29" ht="12.75">
      <c r="AB1592" s="3"/>
      <c r="AC1592" s="3"/>
    </row>
    <row r="1593" spans="28:29" ht="12.75">
      <c r="AB1593" s="3"/>
      <c r="AC1593" s="3"/>
    </row>
    <row r="1594" spans="28:29" ht="12.75">
      <c r="AB1594" s="3"/>
      <c r="AC1594" s="3"/>
    </row>
    <row r="1595" spans="28:29" ht="12.75">
      <c r="AB1595" s="3"/>
      <c r="AC1595" s="3"/>
    </row>
    <row r="1596" spans="28:29" ht="12.75">
      <c r="AB1596" s="3"/>
      <c r="AC1596" s="3"/>
    </row>
    <row r="1597" spans="28:29" ht="12.75">
      <c r="AB1597" s="3"/>
      <c r="AC1597" s="3"/>
    </row>
    <row r="1598" spans="28:29" ht="12.75">
      <c r="AB1598" s="3"/>
      <c r="AC1598" s="3"/>
    </row>
    <row r="1599" spans="28:29" ht="12.75">
      <c r="AB1599" s="3"/>
      <c r="AC1599" s="3"/>
    </row>
    <row r="1600" spans="28:29" ht="12.75">
      <c r="AB1600" s="3"/>
      <c r="AC1600" s="3"/>
    </row>
    <row r="1601" spans="28:29" ht="12.75">
      <c r="AB1601" s="3"/>
      <c r="AC1601" s="3"/>
    </row>
    <row r="1602" spans="28:29" ht="12.75">
      <c r="AB1602" s="3"/>
      <c r="AC1602" s="3"/>
    </row>
    <row r="1603" spans="28:29" ht="12.75">
      <c r="AB1603" s="3"/>
      <c r="AC1603" s="3"/>
    </row>
    <row r="1604" spans="28:29" ht="12.75">
      <c r="AB1604" s="3"/>
      <c r="AC1604" s="3"/>
    </row>
    <row r="1605" spans="28:29" ht="12.75">
      <c r="AB1605" s="3"/>
      <c r="AC1605" s="3"/>
    </row>
    <row r="1606" spans="28:29" ht="12.75">
      <c r="AB1606" s="3"/>
      <c r="AC1606" s="3"/>
    </row>
    <row r="1607" spans="28:29" ht="12.75">
      <c r="AB1607" s="3"/>
      <c r="AC1607" s="3"/>
    </row>
    <row r="1608" spans="28:29" ht="12.75">
      <c r="AB1608" s="3"/>
      <c r="AC1608" s="3"/>
    </row>
    <row r="1609" spans="28:29" ht="12.75">
      <c r="AB1609" s="3"/>
      <c r="AC1609" s="3"/>
    </row>
    <row r="1610" spans="28:29" ht="12.75">
      <c r="AB1610" s="3"/>
      <c r="AC1610" s="3"/>
    </row>
    <row r="1611" spans="28:29" ht="12.75">
      <c r="AB1611" s="3"/>
      <c r="AC1611" s="3"/>
    </row>
    <row r="1612" spans="28:29" ht="12.75">
      <c r="AB1612" s="3"/>
      <c r="AC1612" s="3"/>
    </row>
    <row r="1613" spans="28:29" ht="12.75">
      <c r="AB1613" s="3"/>
      <c r="AC1613" s="3"/>
    </row>
    <row r="1614" spans="28:29" ht="12.75">
      <c r="AB1614" s="3"/>
      <c r="AC1614" s="3"/>
    </row>
    <row r="1615" spans="28:29" ht="12.75">
      <c r="AB1615" s="3"/>
      <c r="AC1615" s="3"/>
    </row>
    <row r="1616" spans="28:29" ht="12.75">
      <c r="AB1616" s="3"/>
      <c r="AC1616" s="3"/>
    </row>
    <row r="1617" spans="28:29" ht="12.75">
      <c r="AB1617" s="3"/>
      <c r="AC1617" s="3"/>
    </row>
    <row r="1618" spans="28:29" ht="12.75">
      <c r="AB1618" s="3"/>
      <c r="AC1618" s="3"/>
    </row>
    <row r="1619" spans="28:29" ht="12.75">
      <c r="AB1619" s="3"/>
      <c r="AC1619" s="3"/>
    </row>
    <row r="1620" spans="28:29" ht="12.75">
      <c r="AB1620" s="3"/>
      <c r="AC1620" s="3"/>
    </row>
    <row r="1621" spans="28:29" ht="12.75">
      <c r="AB1621" s="3"/>
      <c r="AC1621" s="3"/>
    </row>
    <row r="1622" spans="28:29" ht="12.75">
      <c r="AB1622" s="3"/>
      <c r="AC1622" s="3"/>
    </row>
    <row r="1623" spans="28:29" ht="12.75">
      <c r="AB1623" s="3"/>
      <c r="AC1623" s="3"/>
    </row>
    <row r="1624" spans="28:29" ht="12.75">
      <c r="AB1624" s="3"/>
      <c r="AC1624" s="3"/>
    </row>
    <row r="1625" spans="28:29" ht="12.75">
      <c r="AB1625" s="3"/>
      <c r="AC1625" s="3"/>
    </row>
    <row r="1626" spans="28:29" ht="12.75">
      <c r="AB1626" s="3"/>
      <c r="AC1626" s="3"/>
    </row>
    <row r="1627" spans="28:29" ht="12.75">
      <c r="AB1627" s="3"/>
      <c r="AC1627" s="3"/>
    </row>
    <row r="1628" spans="28:29" ht="12.75">
      <c r="AB1628" s="3"/>
      <c r="AC1628" s="3"/>
    </row>
    <row r="1629" spans="28:29" ht="12.75">
      <c r="AB1629" s="3"/>
      <c r="AC1629" s="3"/>
    </row>
    <row r="1630" spans="28:29" ht="12.75">
      <c r="AB1630" s="3"/>
      <c r="AC1630" s="3"/>
    </row>
    <row r="1631" spans="28:29" ht="12.75">
      <c r="AB1631" s="3"/>
      <c r="AC1631" s="3"/>
    </row>
    <row r="1632" spans="28:29" ht="12.75">
      <c r="AB1632" s="3"/>
      <c r="AC1632" s="3"/>
    </row>
    <row r="1633" spans="28:29" ht="12.75">
      <c r="AB1633" s="3"/>
      <c r="AC1633" s="3"/>
    </row>
    <row r="1634" spans="28:29" ht="12.75">
      <c r="AB1634" s="3"/>
      <c r="AC1634" s="3"/>
    </row>
    <row r="1635" spans="28:29" ht="12.75">
      <c r="AB1635" s="3"/>
      <c r="AC1635" s="3"/>
    </row>
    <row r="1636" spans="28:29" ht="12.75">
      <c r="AB1636" s="3"/>
      <c r="AC1636" s="3"/>
    </row>
    <row r="1637" spans="28:29" ht="12.75">
      <c r="AB1637" s="3"/>
      <c r="AC1637" s="3"/>
    </row>
    <row r="1638" spans="28:29" ht="12.75">
      <c r="AB1638" s="3"/>
      <c r="AC1638" s="3"/>
    </row>
    <row r="1639" spans="28:29" ht="12.75">
      <c r="AB1639" s="3"/>
      <c r="AC1639" s="3"/>
    </row>
    <row r="1640" spans="28:29" ht="12.75">
      <c r="AB1640" s="3"/>
      <c r="AC1640" s="3"/>
    </row>
    <row r="1641" spans="28:29" ht="12.75">
      <c r="AB1641" s="3"/>
      <c r="AC1641" s="3"/>
    </row>
    <row r="1642" spans="28:29" ht="12.75">
      <c r="AB1642" s="3"/>
      <c r="AC1642" s="3"/>
    </row>
    <row r="1643" spans="28:29" ht="12.75">
      <c r="AB1643" s="3"/>
      <c r="AC1643" s="3"/>
    </row>
    <row r="1644" spans="28:29" ht="12.75">
      <c r="AB1644" s="3"/>
      <c r="AC1644" s="3"/>
    </row>
    <row r="1645" spans="28:29" ht="12.75">
      <c r="AB1645" s="3"/>
      <c r="AC1645" s="3"/>
    </row>
    <row r="1646" spans="28:29" ht="12.75">
      <c r="AB1646" s="3"/>
      <c r="AC1646" s="3"/>
    </row>
    <row r="1647" spans="28:29" ht="12.75">
      <c r="AB1647" s="3"/>
      <c r="AC1647" s="3"/>
    </row>
    <row r="1648" spans="28:29" ht="12.75">
      <c r="AB1648" s="3"/>
      <c r="AC1648" s="3"/>
    </row>
    <row r="1649" spans="28:29" ht="12.75">
      <c r="AB1649" s="3"/>
      <c r="AC1649" s="3"/>
    </row>
    <row r="1650" spans="28:29" ht="12.75">
      <c r="AB1650" s="3"/>
      <c r="AC1650" s="3"/>
    </row>
    <row r="1651" spans="28:29" ht="12.75">
      <c r="AB1651" s="3"/>
      <c r="AC1651" s="3"/>
    </row>
    <row r="1652" spans="28:29" ht="12.75">
      <c r="AB1652" s="3"/>
      <c r="AC1652" s="3"/>
    </row>
    <row r="1653" spans="28:29" ht="12.75">
      <c r="AB1653" s="3"/>
      <c r="AC1653" s="3"/>
    </row>
    <row r="1654" spans="28:29" ht="12.75">
      <c r="AB1654" s="3"/>
      <c r="AC1654" s="3"/>
    </row>
    <row r="1655" spans="28:29" ht="12.75">
      <c r="AB1655" s="3"/>
      <c r="AC1655" s="3"/>
    </row>
    <row r="1656" spans="28:29" ht="12.75">
      <c r="AB1656" s="3"/>
      <c r="AC1656" s="3"/>
    </row>
    <row r="1657" spans="28:29" ht="12.75">
      <c r="AB1657" s="3"/>
      <c r="AC1657" s="3"/>
    </row>
    <row r="1658" spans="28:29" ht="12.75">
      <c r="AB1658" s="3"/>
      <c r="AC1658" s="3"/>
    </row>
    <row r="1659" spans="28:29" ht="12.75">
      <c r="AB1659" s="3"/>
      <c r="AC1659" s="3"/>
    </row>
    <row r="1660" spans="28:29" ht="12.75">
      <c r="AB1660" s="3"/>
      <c r="AC1660" s="3"/>
    </row>
    <row r="1661" spans="28:29" ht="12.75">
      <c r="AB1661" s="3"/>
      <c r="AC1661" s="3"/>
    </row>
    <row r="1662" spans="28:29" ht="12.75">
      <c r="AB1662" s="3"/>
      <c r="AC1662" s="3"/>
    </row>
    <row r="1663" spans="28:29" ht="12.75">
      <c r="AB1663" s="3"/>
      <c r="AC1663" s="3"/>
    </row>
    <row r="1664" spans="28:29" ht="12.75">
      <c r="AB1664" s="3"/>
      <c r="AC1664" s="3"/>
    </row>
    <row r="1665" spans="28:29" ht="12.75">
      <c r="AB1665" s="3"/>
      <c r="AC1665" s="3"/>
    </row>
    <row r="1666" spans="28:29" ht="12.75">
      <c r="AB1666" s="3"/>
      <c r="AC1666" s="3"/>
    </row>
    <row r="1667" spans="28:29" ht="12.75">
      <c r="AB1667" s="3"/>
      <c r="AC1667" s="3"/>
    </row>
    <row r="1668" spans="28:29" ht="12.75">
      <c r="AB1668" s="3"/>
      <c r="AC1668" s="3"/>
    </row>
    <row r="1669" spans="28:29" ht="12.75">
      <c r="AB1669" s="3"/>
      <c r="AC1669" s="3"/>
    </row>
    <row r="1670" spans="28:29" ht="12.75">
      <c r="AB1670" s="3"/>
      <c r="AC1670" s="3"/>
    </row>
    <row r="1671" spans="28:29" ht="12.75">
      <c r="AB1671" s="3"/>
      <c r="AC1671" s="3"/>
    </row>
    <row r="1672" spans="28:29" ht="12.75">
      <c r="AB1672" s="3"/>
      <c r="AC1672" s="3"/>
    </row>
    <row r="1673" spans="28:29" ht="12.75">
      <c r="AB1673" s="3"/>
      <c r="AC1673" s="3"/>
    </row>
    <row r="1674" spans="28:29" ht="12.75">
      <c r="AB1674" s="3"/>
      <c r="AC1674" s="3"/>
    </row>
    <row r="1675" spans="28:29" ht="12.75">
      <c r="AB1675" s="3"/>
      <c r="AC1675" s="3"/>
    </row>
    <row r="1676" spans="28:29" ht="12.75">
      <c r="AB1676" s="3"/>
      <c r="AC1676" s="3"/>
    </row>
    <row r="1677" spans="28:29" ht="12.75">
      <c r="AB1677" s="3"/>
      <c r="AC1677" s="3"/>
    </row>
    <row r="1678" spans="28:29" ht="12.75">
      <c r="AB1678" s="3"/>
      <c r="AC1678" s="3"/>
    </row>
    <row r="1679" spans="28:29" ht="12.75">
      <c r="AB1679" s="3"/>
      <c r="AC1679" s="3"/>
    </row>
    <row r="1680" spans="28:29" ht="12.75">
      <c r="AB1680" s="3"/>
      <c r="AC1680" s="3"/>
    </row>
    <row r="1681" spans="28:29" ht="12.75">
      <c r="AB1681" s="3"/>
      <c r="AC1681" s="3"/>
    </row>
    <row r="1682" spans="28:29" ht="12.75">
      <c r="AB1682" s="3"/>
      <c r="AC1682" s="3"/>
    </row>
    <row r="1683" spans="28:29" ht="12.75">
      <c r="AB1683" s="3"/>
      <c r="AC1683" s="3"/>
    </row>
    <row r="1684" spans="28:29" ht="12.75">
      <c r="AB1684" s="3"/>
      <c r="AC1684" s="3"/>
    </row>
    <row r="1685" spans="28:29" ht="12.75">
      <c r="AB1685" s="3"/>
      <c r="AC1685" s="3"/>
    </row>
    <row r="1686" spans="28:29" ht="12.75">
      <c r="AB1686" s="3"/>
      <c r="AC1686" s="3"/>
    </row>
    <row r="1687" spans="28:29" ht="12.75">
      <c r="AB1687" s="3"/>
      <c r="AC1687" s="3"/>
    </row>
    <row r="1688" spans="28:29" ht="12.75">
      <c r="AB1688" s="3"/>
      <c r="AC1688" s="3"/>
    </row>
    <row r="1689" spans="28:29" ht="12.75">
      <c r="AB1689" s="3"/>
      <c r="AC1689" s="3"/>
    </row>
    <row r="1690" spans="28:29" ht="12.75">
      <c r="AB1690" s="3"/>
      <c r="AC1690" s="3"/>
    </row>
    <row r="1691" spans="28:29" ht="12.75">
      <c r="AB1691" s="3"/>
      <c r="AC1691" s="3"/>
    </row>
    <row r="1692" spans="28:29" ht="12.75">
      <c r="AB1692" s="3"/>
      <c r="AC1692" s="3"/>
    </row>
    <row r="1693" spans="28:29" ht="12.75">
      <c r="AB1693" s="3"/>
      <c r="AC1693" s="3"/>
    </row>
    <row r="1694" spans="28:29" ht="12.75">
      <c r="AB1694" s="3"/>
      <c r="AC1694" s="3"/>
    </row>
    <row r="1695" spans="28:29" ht="12.75">
      <c r="AB1695" s="3"/>
      <c r="AC1695" s="3"/>
    </row>
    <row r="1696" spans="28:29" ht="12.75">
      <c r="AB1696" s="3"/>
      <c r="AC1696" s="3"/>
    </row>
    <row r="1697" spans="28:29" ht="12.75">
      <c r="AB1697" s="3"/>
      <c r="AC1697" s="3"/>
    </row>
    <row r="1698" spans="28:29" ht="12.75">
      <c r="AB1698" s="3"/>
      <c r="AC1698" s="3"/>
    </row>
    <row r="1699" spans="28:29" ht="12.75">
      <c r="AB1699" s="3"/>
      <c r="AC1699" s="3"/>
    </row>
    <row r="1700" spans="28:29" ht="12.75">
      <c r="AB1700" s="3"/>
      <c r="AC1700" s="3"/>
    </row>
    <row r="1701" spans="28:29" ht="12.75">
      <c r="AB1701" s="3"/>
      <c r="AC1701" s="3"/>
    </row>
    <row r="1702" spans="28:29" ht="12.75">
      <c r="AB1702" s="3"/>
      <c r="AC1702" s="3"/>
    </row>
    <row r="1703" spans="28:29" ht="12.75">
      <c r="AB1703" s="3"/>
      <c r="AC1703" s="3"/>
    </row>
    <row r="1704" spans="28:29" ht="12.75">
      <c r="AB1704" s="3"/>
      <c r="AC1704" s="3"/>
    </row>
    <row r="1705" spans="28:29" ht="12.75">
      <c r="AB1705" s="3"/>
      <c r="AC1705" s="3"/>
    </row>
    <row r="1706" spans="28:29" ht="12.75">
      <c r="AB1706" s="3"/>
      <c r="AC1706" s="3"/>
    </row>
    <row r="1707" spans="28:29" ht="12.75">
      <c r="AB1707" s="3"/>
      <c r="AC1707" s="3"/>
    </row>
    <row r="1708" spans="28:29" ht="12.75">
      <c r="AB1708" s="3"/>
      <c r="AC1708" s="3"/>
    </row>
    <row r="1709" spans="28:29" ht="12.75">
      <c r="AB1709" s="3"/>
      <c r="AC1709" s="3"/>
    </row>
    <row r="1710" spans="28:29" ht="12.75">
      <c r="AB1710" s="3"/>
      <c r="AC1710" s="3"/>
    </row>
    <row r="1711" spans="28:29" ht="12.75">
      <c r="AB1711" s="3"/>
      <c r="AC1711" s="3"/>
    </row>
    <row r="1712" spans="28:29" ht="12.75">
      <c r="AB1712" s="3"/>
      <c r="AC1712" s="3"/>
    </row>
    <row r="1713" spans="28:29" ht="12.75">
      <c r="AB1713" s="3"/>
      <c r="AC1713" s="3"/>
    </row>
    <row r="1714" spans="28:29" ht="12.75">
      <c r="AB1714" s="3"/>
      <c r="AC1714" s="3"/>
    </row>
    <row r="1715" spans="28:29" ht="12.75">
      <c r="AB1715" s="3"/>
      <c r="AC1715" s="3"/>
    </row>
    <row r="1716" spans="28:29" ht="12.75">
      <c r="AB1716" s="3"/>
      <c r="AC1716" s="3"/>
    </row>
    <row r="1717" spans="28:29" ht="12.75">
      <c r="AB1717" s="3"/>
      <c r="AC1717" s="3"/>
    </row>
    <row r="1718" spans="28:29" ht="12.75">
      <c r="AB1718" s="3"/>
      <c r="AC1718" s="3"/>
    </row>
    <row r="1719" spans="28:29" ht="12.75">
      <c r="AB1719" s="3"/>
      <c r="AC1719" s="3"/>
    </row>
    <row r="1720" spans="28:29" ht="12.75">
      <c r="AB1720" s="3"/>
      <c r="AC1720" s="3"/>
    </row>
    <row r="1721" spans="28:29" ht="12.75">
      <c r="AB1721" s="3"/>
      <c r="AC1721" s="3"/>
    </row>
    <row r="1722" spans="28:29" ht="12.75">
      <c r="AB1722" s="3"/>
      <c r="AC1722" s="3"/>
    </row>
    <row r="1723" spans="28:29" ht="12.75">
      <c r="AB1723" s="3"/>
      <c r="AC1723" s="3"/>
    </row>
    <row r="1724" spans="28:29" ht="12.75">
      <c r="AB1724" s="3"/>
      <c r="AC1724" s="3"/>
    </row>
    <row r="1725" spans="28:29" ht="12.75">
      <c r="AB1725" s="3"/>
      <c r="AC1725" s="3"/>
    </row>
    <row r="1726" spans="28:29" ht="12.75">
      <c r="AB1726" s="3"/>
      <c r="AC1726" s="3"/>
    </row>
    <row r="1727" spans="28:29" ht="12.75">
      <c r="AB1727" s="3"/>
      <c r="AC1727" s="3"/>
    </row>
    <row r="1728" spans="28:29" ht="12.75">
      <c r="AB1728" s="3"/>
      <c r="AC1728" s="3"/>
    </row>
    <row r="1729" spans="28:29" ht="12.75">
      <c r="AB1729" s="3"/>
      <c r="AC1729" s="3"/>
    </row>
    <row r="1730" spans="28:29" ht="12.75">
      <c r="AB1730" s="3"/>
      <c r="AC1730" s="3"/>
    </row>
    <row r="1731" spans="28:29" ht="12.75">
      <c r="AB1731" s="3"/>
      <c r="AC1731" s="3"/>
    </row>
    <row r="1732" spans="28:29" ht="12.75">
      <c r="AB1732" s="3"/>
      <c r="AC1732" s="3"/>
    </row>
    <row r="1733" spans="28:29" ht="12.75">
      <c r="AB1733" s="3"/>
      <c r="AC1733" s="3"/>
    </row>
    <row r="1734" spans="28:29" ht="12.75">
      <c r="AB1734" s="3"/>
      <c r="AC1734" s="3"/>
    </row>
    <row r="1735" spans="28:29" ht="12.75">
      <c r="AB1735" s="3"/>
      <c r="AC1735" s="3"/>
    </row>
    <row r="1736" spans="28:29" ht="12.75">
      <c r="AB1736" s="3"/>
      <c r="AC1736" s="3"/>
    </row>
    <row r="1737" spans="28:29" ht="12.75">
      <c r="AB1737" s="3"/>
      <c r="AC1737" s="3"/>
    </row>
    <row r="1738" spans="28:29" ht="12.75">
      <c r="AB1738" s="3"/>
      <c r="AC1738" s="3"/>
    </row>
    <row r="1739" spans="28:29" ht="12.75">
      <c r="AB1739" s="3"/>
      <c r="AC1739" s="3"/>
    </row>
    <row r="1740" spans="28:29" ht="12.75">
      <c r="AB1740" s="3"/>
      <c r="AC1740" s="3"/>
    </row>
    <row r="1741" spans="28:29" ht="12.75">
      <c r="AB1741" s="3"/>
      <c r="AC1741" s="3"/>
    </row>
    <row r="1742" spans="28:29" ht="12.75">
      <c r="AB1742" s="3"/>
      <c r="AC1742" s="3"/>
    </row>
    <row r="1743" spans="28:29" ht="12.75">
      <c r="AB1743" s="3"/>
      <c r="AC1743" s="3"/>
    </row>
    <row r="1744" spans="28:29" ht="12.75">
      <c r="AB1744" s="3"/>
      <c r="AC1744" s="3"/>
    </row>
    <row r="1745" spans="28:29" ht="12.75">
      <c r="AB1745" s="3"/>
      <c r="AC1745" s="3"/>
    </row>
    <row r="1746" spans="28:29" ht="12.75">
      <c r="AB1746" s="3"/>
      <c r="AC1746" s="3"/>
    </row>
    <row r="1747" spans="28:29" ht="12.75">
      <c r="AB1747" s="3"/>
      <c r="AC1747" s="3"/>
    </row>
    <row r="1748" spans="28:29" ht="12.75">
      <c r="AB1748" s="3"/>
      <c r="AC1748" s="3"/>
    </row>
    <row r="1749" spans="28:29" ht="12.75">
      <c r="AB1749" s="3"/>
      <c r="AC1749" s="3"/>
    </row>
    <row r="1750" spans="28:29" ht="12.75">
      <c r="AB1750" s="3"/>
      <c r="AC1750" s="3"/>
    </row>
    <row r="1751" spans="28:29" ht="12.75">
      <c r="AB1751" s="3"/>
      <c r="AC1751" s="3"/>
    </row>
    <row r="1752" spans="28:29" ht="12.75">
      <c r="AB1752" s="3"/>
      <c r="AC1752" s="3"/>
    </row>
    <row r="1753" spans="28:29" ht="12.75">
      <c r="AB1753" s="3"/>
      <c r="AC1753" s="3"/>
    </row>
    <row r="1754" spans="28:29" ht="12.75">
      <c r="AB1754" s="3"/>
      <c r="AC1754" s="3"/>
    </row>
    <row r="1755" spans="28:29" ht="12.75">
      <c r="AB1755" s="3"/>
      <c r="AC1755" s="3"/>
    </row>
    <row r="1756" spans="28:29" ht="12.75">
      <c r="AB1756" s="3"/>
      <c r="AC1756" s="3"/>
    </row>
    <row r="1757" spans="28:29" ht="12.75">
      <c r="AB1757" s="3"/>
      <c r="AC1757" s="3"/>
    </row>
    <row r="1758" spans="28:29" ht="12.75">
      <c r="AB1758" s="3"/>
      <c r="AC1758" s="3"/>
    </row>
    <row r="1759" spans="28:29" ht="12.75">
      <c r="AB1759" s="3"/>
      <c r="AC1759" s="3"/>
    </row>
    <row r="1760" spans="28:29" ht="12.75">
      <c r="AB1760" s="3"/>
      <c r="AC1760" s="3"/>
    </row>
    <row r="1761" spans="28:29" ht="12.75">
      <c r="AB1761" s="3"/>
      <c r="AC1761" s="3"/>
    </row>
    <row r="1762" spans="28:29" ht="12.75">
      <c r="AB1762" s="3"/>
      <c r="AC1762" s="3"/>
    </row>
    <row r="1763" spans="28:29" ht="12.75">
      <c r="AB1763" s="3"/>
      <c r="AC1763" s="3"/>
    </row>
    <row r="1764" spans="28:29" ht="12.75">
      <c r="AB1764" s="3"/>
      <c r="AC1764" s="3"/>
    </row>
    <row r="1765" spans="28:29" ht="12.75">
      <c r="AB1765" s="3"/>
      <c r="AC1765" s="3"/>
    </row>
    <row r="1766" spans="28:29" ht="12.75">
      <c r="AB1766" s="3"/>
      <c r="AC1766" s="3"/>
    </row>
    <row r="1767" spans="28:29" ht="12.75">
      <c r="AB1767" s="3"/>
      <c r="AC1767" s="3"/>
    </row>
    <row r="1768" spans="28:29" ht="12.75">
      <c r="AB1768" s="3"/>
      <c r="AC1768" s="3"/>
    </row>
    <row r="1769" spans="28:29" ht="12.75">
      <c r="AB1769" s="3"/>
      <c r="AC1769" s="3"/>
    </row>
    <row r="1770" spans="28:29" ht="12.75">
      <c r="AB1770" s="3"/>
      <c r="AC1770" s="3"/>
    </row>
    <row r="1771" spans="28:29" ht="12.75">
      <c r="AB1771" s="3"/>
      <c r="AC1771" s="3"/>
    </row>
    <row r="1772" spans="28:29" ht="12.75">
      <c r="AB1772" s="3"/>
      <c r="AC1772" s="3"/>
    </row>
    <row r="1773" spans="28:29" ht="12.75">
      <c r="AB1773" s="3"/>
      <c r="AC1773" s="3"/>
    </row>
    <row r="1774" spans="28:29" ht="12.75">
      <c r="AB1774" s="3"/>
      <c r="AC1774" s="3"/>
    </row>
    <row r="1775" spans="28:29" ht="12.75">
      <c r="AB1775" s="3"/>
      <c r="AC1775" s="3"/>
    </row>
    <row r="1776" spans="28:29" ht="12.75">
      <c r="AB1776" s="3"/>
      <c r="AC1776" s="3"/>
    </row>
    <row r="1777" spans="28:29" ht="12.75">
      <c r="AB1777" s="3"/>
      <c r="AC1777" s="3"/>
    </row>
    <row r="1778" spans="28:29" ht="12.75">
      <c r="AB1778" s="3"/>
      <c r="AC1778" s="3"/>
    </row>
    <row r="1779" spans="28:29" ht="12.75">
      <c r="AB1779" s="3"/>
      <c r="AC1779" s="3"/>
    </row>
    <row r="1780" spans="28:29" ht="12.75">
      <c r="AB1780" s="3"/>
      <c r="AC1780" s="3"/>
    </row>
    <row r="1781" spans="28:29" ht="12.75">
      <c r="AB1781" s="3"/>
      <c r="AC1781" s="3"/>
    </row>
    <row r="1782" spans="28:29" ht="12.75">
      <c r="AB1782" s="3"/>
      <c r="AC1782" s="3"/>
    </row>
    <row r="1783" spans="28:29" ht="12.75">
      <c r="AB1783" s="3"/>
      <c r="AC1783" s="3"/>
    </row>
    <row r="1784" spans="28:29" ht="12.75">
      <c r="AB1784" s="3"/>
      <c r="AC1784" s="3"/>
    </row>
    <row r="1785" spans="28:29" ht="12.75">
      <c r="AB1785" s="3"/>
      <c r="AC1785" s="3"/>
    </row>
    <row r="1786" spans="28:29" ht="12.75">
      <c r="AB1786" s="3"/>
      <c r="AC1786" s="3"/>
    </row>
    <row r="1787" spans="28:29" ht="12.75">
      <c r="AB1787" s="3"/>
      <c r="AC1787" s="3"/>
    </row>
    <row r="1788" spans="28:29" ht="12.75">
      <c r="AB1788" s="3"/>
      <c r="AC1788" s="3"/>
    </row>
    <row r="1789" spans="28:29" ht="12.75">
      <c r="AB1789" s="3"/>
      <c r="AC1789" s="3"/>
    </row>
    <row r="1790" spans="28:29" ht="12.75">
      <c r="AB1790" s="3"/>
      <c r="AC1790" s="3"/>
    </row>
    <row r="1791" spans="28:29" ht="12.75">
      <c r="AB1791" s="3"/>
      <c r="AC1791" s="3"/>
    </row>
    <row r="1792" spans="28:29" ht="12.75">
      <c r="AB1792" s="3"/>
      <c r="AC1792" s="3"/>
    </row>
    <row r="1793" spans="28:29" ht="12.75">
      <c r="AB1793" s="3"/>
      <c r="AC1793" s="3"/>
    </row>
    <row r="1794" spans="28:29" ht="12.75">
      <c r="AB1794" s="3"/>
      <c r="AC1794" s="3"/>
    </row>
    <row r="1795" spans="28:29" ht="12.75">
      <c r="AB1795" s="3"/>
      <c r="AC1795" s="3"/>
    </row>
    <row r="1796" spans="28:29" ht="12.75">
      <c r="AB1796" s="3"/>
      <c r="AC1796" s="3"/>
    </row>
    <row r="1797" spans="28:29" ht="12.75">
      <c r="AB1797" s="3"/>
      <c r="AC1797" s="3"/>
    </row>
    <row r="1798" spans="28:29" ht="12.75">
      <c r="AB1798" s="3"/>
      <c r="AC1798" s="3"/>
    </row>
    <row r="1799" spans="28:29" ht="12.75">
      <c r="AB1799" s="3"/>
      <c r="AC1799" s="3"/>
    </row>
    <row r="1800" spans="28:29" ht="12.75">
      <c r="AB1800" s="3"/>
      <c r="AC1800" s="3"/>
    </row>
    <row r="1801" spans="28:29" ht="12.75">
      <c r="AB1801" s="3"/>
      <c r="AC1801" s="3"/>
    </row>
    <row r="1802" spans="28:29" ht="12.75">
      <c r="AB1802" s="3"/>
      <c r="AC1802" s="3"/>
    </row>
    <row r="1803" spans="28:29" ht="12.75">
      <c r="AB1803" s="3"/>
      <c r="AC1803" s="3"/>
    </row>
    <row r="1804" spans="28:29" ht="12.75">
      <c r="AB1804" s="3"/>
      <c r="AC1804" s="3"/>
    </row>
    <row r="1805" spans="28:29" ht="12.75">
      <c r="AB1805" s="3"/>
      <c r="AC1805" s="3"/>
    </row>
    <row r="1806" spans="28:29" ht="12.75">
      <c r="AB1806" s="3"/>
      <c r="AC1806" s="3"/>
    </row>
    <row r="1807" spans="28:29" ht="12.75">
      <c r="AB1807" s="3"/>
      <c r="AC1807" s="3"/>
    </row>
    <row r="1808" spans="28:29" ht="12.75">
      <c r="AB1808" s="3"/>
      <c r="AC1808" s="3"/>
    </row>
    <row r="1809" spans="28:29" ht="12.75">
      <c r="AB1809" s="3"/>
      <c r="AC1809" s="3"/>
    </row>
    <row r="1810" spans="28:29" ht="12.75">
      <c r="AB1810" s="3"/>
      <c r="AC1810" s="3"/>
    </row>
    <row r="1811" spans="28:29" ht="12.75">
      <c r="AB1811" s="3"/>
      <c r="AC1811" s="3"/>
    </row>
    <row r="1812" spans="28:29" ht="12.75">
      <c r="AB1812" s="3"/>
      <c r="AC1812" s="3"/>
    </row>
    <row r="1813" spans="28:29" ht="12.75">
      <c r="AB1813" s="3"/>
      <c r="AC1813" s="3"/>
    </row>
    <row r="1814" spans="28:29" ht="12.75">
      <c r="AB1814" s="3"/>
      <c r="AC1814" s="3"/>
    </row>
    <row r="1815" spans="28:29" ht="12.75">
      <c r="AB1815" s="3"/>
      <c r="AC1815" s="3"/>
    </row>
    <row r="1816" spans="28:29" ht="12.75">
      <c r="AB1816" s="3"/>
      <c r="AC1816" s="3"/>
    </row>
    <row r="1817" spans="28:29" ht="12.75">
      <c r="AB1817" s="3"/>
      <c r="AC1817" s="3"/>
    </row>
    <row r="1818" spans="28:29" ht="12.75">
      <c r="AB1818" s="3"/>
      <c r="AC1818" s="3"/>
    </row>
    <row r="1819" spans="28:29" ht="12.75">
      <c r="AB1819" s="3"/>
      <c r="AC1819" s="3"/>
    </row>
    <row r="1820" spans="28:29" ht="12.75">
      <c r="AB1820" s="3"/>
      <c r="AC1820" s="3"/>
    </row>
    <row r="1821" spans="28:29" ht="12.75">
      <c r="AB1821" s="3"/>
      <c r="AC1821" s="3"/>
    </row>
    <row r="1822" ht="12.75">
      <c r="AB1822" s="3"/>
    </row>
    <row r="1823" ht="12.75">
      <c r="AB1823" s="3"/>
    </row>
    <row r="1824" ht="12.75">
      <c r="AB1824" s="3"/>
    </row>
    <row r="1825" ht="12.75">
      <c r="AB1825" s="3"/>
    </row>
    <row r="1826" ht="12.75">
      <c r="AB1826" s="3"/>
    </row>
    <row r="1827" ht="12.75">
      <c r="AB1827" s="3"/>
    </row>
    <row r="1828" ht="12.75">
      <c r="AB1828" s="3"/>
    </row>
    <row r="1829" ht="12.75">
      <c r="AB1829" s="3"/>
    </row>
    <row r="1830" ht="12.75">
      <c r="AB1830" s="3"/>
    </row>
    <row r="1831" ht="12.75">
      <c r="AB1831" s="3"/>
    </row>
  </sheetData>
  <sheetProtection password="E86E" sheet="1" objects="1" scenarios="1" selectLockedCells="1"/>
  <mergeCells count="84">
    <mergeCell ref="H71:I71"/>
    <mergeCell ref="H67:I67"/>
    <mergeCell ref="H68:I68"/>
    <mergeCell ref="H69:I69"/>
    <mergeCell ref="H70:I70"/>
    <mergeCell ref="H63:I63"/>
    <mergeCell ref="H64:I64"/>
    <mergeCell ref="H65:I65"/>
    <mergeCell ref="H66:I66"/>
    <mergeCell ref="F69:G69"/>
    <mergeCell ref="F70:G70"/>
    <mergeCell ref="F71:G71"/>
    <mergeCell ref="H56:I56"/>
    <mergeCell ref="H57:I57"/>
    <mergeCell ref="H58:I58"/>
    <mergeCell ref="H59:I59"/>
    <mergeCell ref="H60:I60"/>
    <mergeCell ref="H61:I61"/>
    <mergeCell ref="H62:I62"/>
    <mergeCell ref="F65:G65"/>
    <mergeCell ref="F66:G66"/>
    <mergeCell ref="F67:G67"/>
    <mergeCell ref="F68:G68"/>
    <mergeCell ref="F61:G61"/>
    <mergeCell ref="F62:G62"/>
    <mergeCell ref="F63:G63"/>
    <mergeCell ref="F64:G64"/>
    <mergeCell ref="F57:G57"/>
    <mergeCell ref="F58:G58"/>
    <mergeCell ref="F59:G59"/>
    <mergeCell ref="F60:G60"/>
    <mergeCell ref="H55:I55"/>
    <mergeCell ref="F55:G55"/>
    <mergeCell ref="F56:G56"/>
    <mergeCell ref="H17:O17"/>
    <mergeCell ref="D34:I34"/>
    <mergeCell ref="J34:O34"/>
    <mergeCell ref="D20:F20"/>
    <mergeCell ref="K19:M19"/>
    <mergeCell ref="K24:M24"/>
    <mergeCell ref="D21:F21"/>
    <mergeCell ref="H1:O1"/>
    <mergeCell ref="H2:O2"/>
    <mergeCell ref="H3:O3"/>
    <mergeCell ref="H4:O4"/>
    <mergeCell ref="H9:O9"/>
    <mergeCell ref="H5:O5"/>
    <mergeCell ref="H6:O6"/>
    <mergeCell ref="H7:O7"/>
    <mergeCell ref="H8:O8"/>
    <mergeCell ref="H14:O14"/>
    <mergeCell ref="H15:O15"/>
    <mergeCell ref="H16:O16"/>
    <mergeCell ref="G20:J20"/>
    <mergeCell ref="H10:O10"/>
    <mergeCell ref="H11:O11"/>
    <mergeCell ref="H12:O12"/>
    <mergeCell ref="H13:O13"/>
    <mergeCell ref="P21:R21"/>
    <mergeCell ref="K20:M20"/>
    <mergeCell ref="K21:M21"/>
    <mergeCell ref="K22:M22"/>
    <mergeCell ref="P22:R22"/>
    <mergeCell ref="P20:R20"/>
    <mergeCell ref="G23:J23"/>
    <mergeCell ref="K23:M23"/>
    <mergeCell ref="G21:J21"/>
    <mergeCell ref="D22:F22"/>
    <mergeCell ref="G22:J22"/>
    <mergeCell ref="D23:F23"/>
    <mergeCell ref="P24:R24"/>
    <mergeCell ref="D24:F24"/>
    <mergeCell ref="G24:J24"/>
    <mergeCell ref="K25:M25"/>
    <mergeCell ref="U35:V51"/>
    <mergeCell ref="T20:U20"/>
    <mergeCell ref="T21:U21"/>
    <mergeCell ref="T22:U22"/>
    <mergeCell ref="T23:U23"/>
    <mergeCell ref="T24:U24"/>
    <mergeCell ref="T25:U25"/>
    <mergeCell ref="Q34:T34"/>
    <mergeCell ref="P23:R23"/>
    <mergeCell ref="P25:R25"/>
  </mergeCells>
  <dataValidations count="115">
    <dataValidation type="list" allowBlank="1" showInputMessage="1" showErrorMessage="1" sqref="G21">
      <formula1>$AD$2:$AD$22</formula1>
    </dataValidation>
    <dataValidation type="list" allowBlank="1" showInputMessage="1" showErrorMessage="1" sqref="K36">
      <formula1>IF(V2&gt;15,$Z$34:$Z$88,Y34)</formula1>
    </dataValidation>
    <dataValidation type="list" allowBlank="1" showInputMessage="1" showErrorMessage="1" sqref="J36">
      <formula1>IF(V2&gt;5,$Z$34:$Z$88,Y34)</formula1>
    </dataValidation>
    <dataValidation type="list" allowBlank="1" showInputMessage="1" showErrorMessage="1" sqref="J37">
      <formula1>IF(V3&gt;5,$Z$34:$Z$88,Y34)</formula1>
    </dataValidation>
    <dataValidation type="list" allowBlank="1" showInputMessage="1" showErrorMessage="1" sqref="J38">
      <formula1>IF(V4&gt;5,$Z$34:$Z$88,Y34)</formula1>
    </dataValidation>
    <dataValidation type="list" allowBlank="1" showInputMessage="1" showErrorMessage="1" sqref="J39">
      <formula1>IF(V5&gt;5,$Z$34:$Z$88,Y34)</formula1>
    </dataValidation>
    <dataValidation type="list" allowBlank="1" showInputMessage="1" showErrorMessage="1" sqref="J40">
      <formula1>IF(V6&gt;5,$Z$34:$Z$88,Y34)</formula1>
    </dataValidation>
    <dataValidation type="list" allowBlank="1" showInputMessage="1" showErrorMessage="1" sqref="J41">
      <formula1>IF(V7&gt;5,$Z$34:$Z$88,Y34)</formula1>
    </dataValidation>
    <dataValidation type="list" allowBlank="1" showInputMessage="1" showErrorMessage="1" sqref="J42">
      <formula1>IF(V8&gt;5,$Z$34:$Z$88,Y34)</formula1>
    </dataValidation>
    <dataValidation type="list" allowBlank="1" showInputMessage="1" showErrorMessage="1" sqref="J43">
      <formula1>IF(V9&gt;5,$Z$34:$Z$88,Y34)</formula1>
    </dataValidation>
    <dataValidation type="list" allowBlank="1" showInputMessage="1" showErrorMessage="1" sqref="J44">
      <formula1>IF(V10&gt;5,$Z$34:$Z$88,Y34)</formula1>
    </dataValidation>
    <dataValidation type="list" allowBlank="1" showInputMessage="1" showErrorMessage="1" sqref="J45">
      <formula1>IF(V11&gt;5,$Z$34:$Z$88,Y34)</formula1>
    </dataValidation>
    <dataValidation type="list" allowBlank="1" showInputMessage="1" showErrorMessage="1" sqref="J46">
      <formula1>IF(V12&gt;5,$Z$34:$Z$88,Y34)</formula1>
    </dataValidation>
    <dataValidation type="list" allowBlank="1" showInputMessage="1" showErrorMessage="1" sqref="J47">
      <formula1>IF(V13&gt;5,$Z$34:$Z$88,Y34)</formula1>
    </dataValidation>
    <dataValidation type="list" allowBlank="1" showInputMessage="1" showErrorMessage="1" sqref="J48">
      <formula1>IF(V14&gt;5,$Z$34:$Z$88,Y34)</formula1>
    </dataValidation>
    <dataValidation type="list" allowBlank="1" showInputMessage="1" showErrorMessage="1" sqref="J49">
      <formula1>IF(V15&gt;5,$Z$34:$Z$88,Y34)</formula1>
    </dataValidation>
    <dataValidation type="list" allowBlank="1" showInputMessage="1" showErrorMessage="1" sqref="J50">
      <formula1>IF(V16&gt;5,$Z$34:$Z$88,Y34)</formula1>
    </dataValidation>
    <dataValidation type="list" allowBlank="1" showInputMessage="1" showErrorMessage="1" sqref="J51">
      <formula1>IF(V17&gt;5,$Z$34:$Z$88,Y34)</formula1>
    </dataValidation>
    <dataValidation type="list" allowBlank="1" showInputMessage="1" showErrorMessage="1" sqref="K37">
      <formula1>IF(V3&gt;15,$Z$34:$Z$88,Y34)</formula1>
    </dataValidation>
    <dataValidation type="list" allowBlank="1" showInputMessage="1" showErrorMessage="1" sqref="K38">
      <formula1>IF(V4&gt;15,$Z$34:$Z$88,Y34)</formula1>
    </dataValidation>
    <dataValidation type="list" allowBlank="1" showInputMessage="1" showErrorMessage="1" sqref="K39">
      <formula1>IF(V5&gt;15,$Z$34:$Z$88,Y34)</formula1>
    </dataValidation>
    <dataValidation type="list" allowBlank="1" showInputMessage="1" showErrorMessage="1" sqref="K40">
      <formula1>IF(V6&gt;15,$Z$34:$Z$88,Y34)</formula1>
    </dataValidation>
    <dataValidation type="list" allowBlank="1" showInputMessage="1" showErrorMessage="1" sqref="K41">
      <formula1>IF(V7&gt;15,$Z$34:$Z$88,Y34)</formula1>
    </dataValidation>
    <dataValidation type="list" allowBlank="1" showInputMessage="1" showErrorMessage="1" sqref="K42">
      <formula1>IF(V8&gt;15,$Z$34:$Z$88,Y34)</formula1>
    </dataValidation>
    <dataValidation type="list" allowBlank="1" showInputMessage="1" showErrorMessage="1" sqref="K43">
      <formula1>IF(V9&gt;15,$Z$34:$Z$88,Y34)</formula1>
    </dataValidation>
    <dataValidation type="list" allowBlank="1" showInputMessage="1" showErrorMessage="1" sqref="K44">
      <formula1>IF(V10&gt;15,$Z$34:$Z$88,Y34)</formula1>
    </dataValidation>
    <dataValidation type="list" allowBlank="1" showInputMessage="1" showErrorMessage="1" sqref="K45">
      <formula1>IF(V11&gt;15,$Z$34:$Z$88,Y34)</formula1>
    </dataValidation>
    <dataValidation type="list" allowBlank="1" showInputMessage="1" showErrorMessage="1" sqref="K46">
      <formula1>IF(V12&gt;15,$Z$34:$Z$88,Y34)</formula1>
    </dataValidation>
    <dataValidation type="list" allowBlank="1" showInputMessage="1" showErrorMessage="1" sqref="K47">
      <formula1>IF(V13&gt;15,$Z$34:$Z$88,Y34)</formula1>
    </dataValidation>
    <dataValidation type="list" allowBlank="1" showInputMessage="1" showErrorMessage="1" sqref="K48">
      <formula1>IF(V14&gt;15,$Z$34:$Z$88,Y34)</formula1>
    </dataValidation>
    <dataValidation type="list" allowBlank="1" showInputMessage="1" showErrorMessage="1" sqref="K49">
      <formula1>IF(V15&gt;15,$Z$34:$Z$88,Y34)</formula1>
    </dataValidation>
    <dataValidation type="list" allowBlank="1" showInputMessage="1" showErrorMessage="1" sqref="K50">
      <formula1>IF(V16&gt;15,$Z$34:$Z$88,Y34)</formula1>
    </dataValidation>
    <dataValidation type="list" allowBlank="1" showInputMessage="1" showErrorMessage="1" sqref="K51">
      <formula1>IF(V17&gt;15,$Z$34:$Z$88,Y34)</formula1>
    </dataValidation>
    <dataValidation type="list" allowBlank="1" showInputMessage="1" showErrorMessage="1" sqref="L36">
      <formula1>IF(V2&gt;30,$Z$34:$Z$88,Y34)</formula1>
    </dataValidation>
    <dataValidation type="list" allowBlank="1" showInputMessage="1" showErrorMessage="1" sqref="L37">
      <formula1>IF(V3&gt;30,$Z$34:$Z$88,Y34)</formula1>
    </dataValidation>
    <dataValidation type="list" allowBlank="1" showInputMessage="1" showErrorMessage="1" sqref="L38">
      <formula1>IF(V4&gt;30,$Z$34:$Z$88,Y34)</formula1>
    </dataValidation>
    <dataValidation type="list" allowBlank="1" showInputMessage="1" showErrorMessage="1" sqref="L39">
      <formula1>IF(V5&gt;30,$Z$34:$Z$88,Y34)</formula1>
    </dataValidation>
    <dataValidation type="list" allowBlank="1" showInputMessage="1" showErrorMessage="1" sqref="L40">
      <formula1>IF(V6&gt;30,$Z$34:$Z$88,Y34)</formula1>
    </dataValidation>
    <dataValidation type="list" allowBlank="1" showInputMessage="1" showErrorMessage="1" sqref="L41">
      <formula1>IF(V7&gt;30,$Z$34:$Z$88,Y34)</formula1>
    </dataValidation>
    <dataValidation type="list" allowBlank="1" showInputMessage="1" showErrorMessage="1" sqref="L42">
      <formula1>IF(V8&gt;30,$Z$34:$Z$88,Y34)</formula1>
    </dataValidation>
    <dataValidation type="list" allowBlank="1" showInputMessage="1" showErrorMessage="1" sqref="L43">
      <formula1>IF(V9&gt;30,$Z$34:$Z$88,Y34)</formula1>
    </dataValidation>
    <dataValidation type="list" allowBlank="1" showInputMessage="1" showErrorMessage="1" sqref="L44">
      <formula1>IF(V10&gt;30,$Z$34:$Z$88,Y34)</formula1>
    </dataValidation>
    <dataValidation type="list" allowBlank="1" showInputMessage="1" showErrorMessage="1" sqref="L45">
      <formula1>IF(V11&gt;30,$Z$34:$Z$88,Y34)</formula1>
    </dataValidation>
    <dataValidation type="list" allowBlank="1" showInputMessage="1" showErrorMessage="1" sqref="L46">
      <formula1>IF(V12&gt;30,$Z$34:$Z$88,Y34)</formula1>
    </dataValidation>
    <dataValidation type="list" allowBlank="1" showInputMessage="1" showErrorMessage="1" sqref="L47">
      <formula1>IF(V13&gt;30,$Z$34:$Z$88,Y34)</formula1>
    </dataValidation>
    <dataValidation type="list" allowBlank="1" showInputMessage="1" showErrorMessage="1" sqref="L48">
      <formula1>IF(V14&gt;30,$Z$34:$Z$88,Y34)</formula1>
    </dataValidation>
    <dataValidation type="list" allowBlank="1" showInputMessage="1" showErrorMessage="1" sqref="L49">
      <formula1>IF(V15&gt;30,$Z$34:$Z$88,Y34)</formula1>
    </dataValidation>
    <dataValidation type="list" allowBlank="1" showInputMessage="1" showErrorMessage="1" sqref="L50">
      <formula1>IF(V16&gt;30,$Z$34:$Z$88,Y34)</formula1>
    </dataValidation>
    <dataValidation type="list" allowBlank="1" showInputMessage="1" showErrorMessage="1" sqref="L51">
      <formula1>IF(V17&gt;30,$Z$34:$Z$88,Y34)</formula1>
    </dataValidation>
    <dataValidation type="list" allowBlank="1" showInputMessage="1" showErrorMessage="1" sqref="M36">
      <formula1>IF(V2&gt;50,$Z$34:$Z$88,Y34)</formula1>
    </dataValidation>
    <dataValidation type="list" allowBlank="1" showInputMessage="1" showErrorMessage="1" sqref="M37">
      <formula1>IF(V3&gt;50,$Z$34:$Z$88,Y34)</formula1>
    </dataValidation>
    <dataValidation type="list" allowBlank="1" showInputMessage="1" showErrorMessage="1" sqref="M38">
      <formula1>IF(V4&gt;50,$Z$34:$Z$88,Y34)</formula1>
    </dataValidation>
    <dataValidation type="list" allowBlank="1" showInputMessage="1" showErrorMessage="1" sqref="M39">
      <formula1>IF(V5&gt;50,$Z$34:$Z$88,Y34)</formula1>
    </dataValidation>
    <dataValidation type="list" allowBlank="1" showInputMessage="1" showErrorMessage="1" sqref="M40">
      <formula1>IF(V6&gt;50,$Z$34:$Z$88,Y34)</formula1>
    </dataValidation>
    <dataValidation type="list" allowBlank="1" showInputMessage="1" showErrorMessage="1" sqref="M41">
      <formula1>IF(V7&gt;50,$Z$34:$Z$88,Y34)</formula1>
    </dataValidation>
    <dataValidation type="list" allowBlank="1" showInputMessage="1" showErrorMessage="1" sqref="M42">
      <formula1>IF(V8&gt;50,$Z$34:$Z$88,Y34)</formula1>
    </dataValidation>
    <dataValidation type="list" allowBlank="1" showInputMessage="1" showErrorMessage="1" sqref="M43">
      <formula1>IF(V9&gt;50,$Z$34:$Z$88,Y34)</formula1>
    </dataValidation>
    <dataValidation type="list" allowBlank="1" showInputMessage="1" showErrorMessage="1" sqref="M44">
      <formula1>IF(V10&gt;50,$Z$34:$Z$88,Y34)</formula1>
    </dataValidation>
    <dataValidation type="list" allowBlank="1" showInputMessage="1" showErrorMessage="1" sqref="M45">
      <formula1>IF(V11&gt;50,$Z$34:$Z$88,Y34)</formula1>
    </dataValidation>
    <dataValidation type="list" allowBlank="1" showInputMessage="1" showErrorMessage="1" sqref="M46">
      <formula1>IF(V12&gt;50,$Z$34:$Z$88,Y34)</formula1>
    </dataValidation>
    <dataValidation type="list" allowBlank="1" showInputMessage="1" showErrorMessage="1" sqref="M47">
      <formula1>IF(V13&gt;50,$Z$34:$Z$88,Y34)</formula1>
    </dataValidation>
    <dataValidation type="list" allowBlank="1" showInputMessage="1" showErrorMessage="1" sqref="M48">
      <formula1>IF(V14&gt;50,$Z$34:$Z$88,Y34)</formula1>
    </dataValidation>
    <dataValidation type="list" allowBlank="1" showInputMessage="1" showErrorMessage="1" sqref="M49">
      <formula1>IF(V15&gt;50,$Z$34:$Z$88,Y34)</formula1>
    </dataValidation>
    <dataValidation type="list" allowBlank="1" showInputMessage="1" showErrorMessage="1" sqref="M50">
      <formula1>IF(V16&gt;50,$Z$34:$Z$88,Y34)</formula1>
    </dataValidation>
    <dataValidation type="list" allowBlank="1" showInputMessage="1" showErrorMessage="1" sqref="M51">
      <formula1>IF(V17&gt;50,$Z$34:$Z$88,Y34)</formula1>
    </dataValidation>
    <dataValidation type="list" allowBlank="1" showInputMessage="1" showErrorMessage="1" sqref="N36">
      <formula1>IF(V2&gt;75,$Z$34:$Z$88,Y34)</formula1>
    </dataValidation>
    <dataValidation type="list" allowBlank="1" showInputMessage="1" showErrorMessage="1" sqref="N37">
      <formula1>IF(V3&gt;75,$Z$34:$Z$88,Y34)</formula1>
    </dataValidation>
    <dataValidation type="list" allowBlank="1" showInputMessage="1" showErrorMessage="1" sqref="N38">
      <formula1>IF(V4&gt;75,$Z$34:$Z$88,Y34)</formula1>
    </dataValidation>
    <dataValidation type="list" allowBlank="1" showInputMessage="1" showErrorMessage="1" sqref="N39">
      <formula1>IF(V5&gt;75,$Z$34:$Z$88,Y34)</formula1>
    </dataValidation>
    <dataValidation type="list" allowBlank="1" showInputMessage="1" showErrorMessage="1" sqref="N40">
      <formula1>IF(V6&gt;75,$Z$34:$Z$88,Y34)</formula1>
    </dataValidation>
    <dataValidation type="list" allowBlank="1" showInputMessage="1" showErrorMessage="1" sqref="N41">
      <formula1>IF(V7&gt;75,$Z$34:$Z$88,Y34)</formula1>
    </dataValidation>
    <dataValidation type="list" allowBlank="1" showInputMessage="1" showErrorMessage="1" sqref="N42">
      <formula1>IF(V8&gt;75,$Z$34:$Z$88,Y34)</formula1>
    </dataValidation>
    <dataValidation type="list" allowBlank="1" showInputMessage="1" showErrorMessage="1" sqref="N43">
      <formula1>IF(V9&gt;75,$Z$34:$Z$88,Y34)</formula1>
    </dataValidation>
    <dataValidation type="list" allowBlank="1" showInputMessage="1" showErrorMessage="1" sqref="N44">
      <formula1>IF(V10&gt;75,$Z$34:$Z$88,Y34)</formula1>
    </dataValidation>
    <dataValidation type="list" allowBlank="1" showInputMessage="1" showErrorMessage="1" sqref="N45">
      <formula1>IF(V11&gt;75,$Z$34:$Z$88,Y34)</formula1>
    </dataValidation>
    <dataValidation type="list" allowBlank="1" showInputMessage="1" showErrorMessage="1" sqref="N46">
      <formula1>IF(V12&gt;75,$Z$34:$Z$88,Y34)</formula1>
    </dataValidation>
    <dataValidation type="list" allowBlank="1" showInputMessage="1" showErrorMessage="1" sqref="N47">
      <formula1>IF(V13&gt;75,$Z$34:$Z$88,Y34)</formula1>
    </dataValidation>
    <dataValidation type="list" allowBlank="1" showInputMessage="1" showErrorMessage="1" sqref="N48">
      <formula1>IF(V14&gt;75,$Z$34:$Z$88,Y34)</formula1>
    </dataValidation>
    <dataValidation type="list" allowBlank="1" showInputMessage="1" showErrorMessage="1" sqref="N49">
      <formula1>IF(V15&gt;75,$Z$34:$Z$88,Y34)</formula1>
    </dataValidation>
    <dataValidation type="list" allowBlank="1" showInputMessage="1" showErrorMessage="1" sqref="N50">
      <formula1>IF(V16&gt;75,$Z$34:$Z$88,Y34)</formula1>
    </dataValidation>
    <dataValidation type="list" allowBlank="1" showInputMessage="1" showErrorMessage="1" sqref="N51">
      <formula1>IF(V17&gt;75,$Z$34:$Z$88,Y34)</formula1>
    </dataValidation>
    <dataValidation type="list" allowBlank="1" showInputMessage="1" showErrorMessage="1" sqref="O36">
      <formula1>IF(V2&gt;175,$Z$34:$Z$88,Y34)</formula1>
    </dataValidation>
    <dataValidation type="list" allowBlank="1" showInputMessage="1" showErrorMessage="1" sqref="O37">
      <formula1>IF(V3&gt;175,$Z$34:$Z$88,Y34)</formula1>
    </dataValidation>
    <dataValidation type="list" allowBlank="1" showInputMessage="1" showErrorMessage="1" sqref="O38">
      <formula1>IF(V4&gt;175,$Z$34:$Z$88,Y34)</formula1>
    </dataValidation>
    <dataValidation type="list" allowBlank="1" showInputMessage="1" showErrorMessage="1" sqref="O39">
      <formula1>IF(V5&gt;175,$Z$34:$Z$88,Y34)</formula1>
    </dataValidation>
    <dataValidation type="list" allowBlank="1" showInputMessage="1" showErrorMessage="1" sqref="O40">
      <formula1>IF(V6&gt;175,$Z$34:$Z$88,Y34)</formula1>
    </dataValidation>
    <dataValidation type="list" allowBlank="1" showInputMessage="1" showErrorMessage="1" sqref="O41">
      <formula1>IF(V7&gt;175,$Z$34:$Z$88,Y34)</formula1>
    </dataValidation>
    <dataValidation type="list" allowBlank="1" showInputMessage="1" showErrorMessage="1" sqref="O42">
      <formula1>IF(V8&gt;175,$Z$34:$Z$88,Y34)</formula1>
    </dataValidation>
    <dataValidation type="list" allowBlank="1" showInputMessage="1" showErrorMessage="1" sqref="O43">
      <formula1>IF(V9&gt;175,$Z$34:$Z$88,Y34)</formula1>
    </dataValidation>
    <dataValidation type="list" allowBlank="1" showInputMessage="1" showErrorMessage="1" sqref="O44">
      <formula1>IF(V10&gt;175,$Z$34:$Z$88,Y34)</formula1>
    </dataValidation>
    <dataValidation type="list" allowBlank="1" showInputMessage="1" showErrorMessage="1" sqref="O45">
      <formula1>IF(V11&gt;175,$Z$34:$Z$88,Y34)</formula1>
    </dataValidation>
    <dataValidation type="list" allowBlank="1" showInputMessage="1" showErrorMessage="1" sqref="O46">
      <formula1>IF(V12&gt;175,$Z$34:$Z$88,Y34)</formula1>
    </dataValidation>
    <dataValidation type="list" allowBlank="1" showInputMessage="1" showErrorMessage="1" sqref="O47">
      <formula1>IF(V13&gt;175,$Z$34:$Z$88,Y34)</formula1>
    </dataValidation>
    <dataValidation type="list" allowBlank="1" showInputMessage="1" showErrorMessage="1" sqref="O48">
      <formula1>IF(V14&gt;175,$Z$34:$Z$88,Y34)</formula1>
    </dataValidation>
    <dataValidation type="list" allowBlank="1" showInputMessage="1" showErrorMessage="1" sqref="O49">
      <formula1>IF(V15&gt;175,$Z$34:$Z$88,Y34)</formula1>
    </dataValidation>
    <dataValidation type="list" allowBlank="1" showInputMessage="1" showErrorMessage="1" sqref="O50">
      <formula1>IF(V16&gt;175,$Z$34:$Z$88,Y34)</formula1>
    </dataValidation>
    <dataValidation type="list" allowBlank="1" showInputMessage="1" showErrorMessage="1" sqref="O51">
      <formula1>IF(V17&gt;175,$Z$34:$Z$88,Y34)</formula1>
    </dataValidation>
    <dataValidation type="list" allowBlank="1" showInputMessage="1" showErrorMessage="1" sqref="S24:S25">
      <formula1>$Z$2:$Z$3</formula1>
    </dataValidation>
    <dataValidation type="list" allowBlank="1" showInputMessage="1" showErrorMessage="1" sqref="C2">
      <formula1>OFFSET(AD2:AD22,MATCH(G21,AE2:AE300,0)-1,2,COUNTIF(AE2:AE300,G21),1)</formula1>
    </dataValidation>
    <dataValidation type="list" allowBlank="1" showInputMessage="1" showErrorMessage="1" sqref="C3">
      <formula1>OFFSET(AD2:AD22,MATCH(G21,AE2:AE300,0)-1,2,COUNTIF(AE2:AE300,G21),1)</formula1>
    </dataValidation>
    <dataValidation type="list" allowBlank="1" showInputMessage="1" showErrorMessage="1" sqref="C5">
      <formula1>OFFSET(AD2:AD22,MATCH(G21,AE2:AE300,0)-1,2,COUNTIF(AE2:AE300,G21),1)</formula1>
    </dataValidation>
    <dataValidation type="list" allowBlank="1" showInputMessage="1" showErrorMessage="1" sqref="C4">
      <formula1>OFFSET(AD2:AD22,MATCH(G21,AE2:AE300,0)-1,2,COUNTIF(AE2:AE300,G21),1)</formula1>
    </dataValidation>
    <dataValidation type="list" allowBlank="1" showInputMessage="1" showErrorMessage="1" sqref="C6">
      <formula1>OFFSET(AD2:AD22,MATCH(G21,AE2:AE300,0)-1,2,COUNTIF(AE2:AE300,G21),1)</formula1>
    </dataValidation>
    <dataValidation type="list" allowBlank="1" showInputMessage="1" showErrorMessage="1" sqref="C7">
      <formula1>OFFSET(AD2:AD22,MATCH(G21,AE2:AE300,0)-1,2,COUNTIF(AE2:AE300,G21),1)</formula1>
    </dataValidation>
    <dataValidation type="list" allowBlank="1" showInputMessage="1" showErrorMessage="1" sqref="C8">
      <formula1>OFFSET(AD2:AD22,MATCH(G21,AE2:AE300,0)-1,2,COUNTIF(AE2:AE300,G21),1)</formula1>
    </dataValidation>
    <dataValidation type="list" allowBlank="1" showInputMessage="1" showErrorMessage="1" sqref="C9">
      <formula1>OFFSET(AD2:AD22,MATCH(G21,AE2:AE300,0)-1,2,COUNTIF(AE2:AE300,G21),1)</formula1>
    </dataValidation>
    <dataValidation type="list" allowBlank="1" showInputMessage="1" showErrorMessage="1" sqref="C10">
      <formula1>OFFSET(AD2:AD22,MATCH(G21,AE2:AE300,0)-1,2,COUNTIF(AE2:AE300,G21),1)</formula1>
    </dataValidation>
    <dataValidation type="list" allowBlank="1" showInputMessage="1" showErrorMessage="1" sqref="C11">
      <formula1>OFFSET(AD2:AD22,MATCH(G21,AE2:AE300,0)-1,2,COUNTIF(AE2:AE300,G21),1)</formula1>
    </dataValidation>
    <dataValidation type="list" allowBlank="1" showInputMessage="1" showErrorMessage="1" sqref="C12">
      <formula1>OFFSET(AD2:AD22,MATCH(G21,AE2:AE300,0)-1,2,COUNTIF(AE2:AE300,G21),1)</formula1>
    </dataValidation>
    <dataValidation type="list" allowBlank="1" showInputMessage="1" showErrorMessage="1" sqref="C13">
      <formula1>OFFSET(AD2:AD22,MATCH(G21,AE2:AE300,0)-1,2,COUNTIF(AE2:AE300,G21),1)</formula1>
    </dataValidation>
    <dataValidation type="list" allowBlank="1" showInputMessage="1" showErrorMessage="1" sqref="C14">
      <formula1>OFFSET(AD2:AD22,MATCH(G21,AE2:AE300,0)-1,2,COUNTIF(AE2:AE300,G21),1)</formula1>
    </dataValidation>
    <dataValidation type="list" allowBlank="1" showInputMessage="1" showErrorMessage="1" sqref="C15">
      <formula1>OFFSET(AD2:AD22,MATCH(G21,AE2:AE300,0)-1,2,COUNTIF(AE2:AE300,G21),1)</formula1>
    </dataValidation>
    <dataValidation type="list" allowBlank="1" showInputMessage="1" showErrorMessage="1" sqref="C16">
      <formula1>OFFSET(AD2:AD22,MATCH(G21,AE2:AE300,0)-1,2,COUNTIF(AE2:AE300,G21),1)</formula1>
    </dataValidation>
    <dataValidation type="list" allowBlank="1" showInputMessage="1" showErrorMessage="1" sqref="C17">
      <formula1>OFFSET(AD2:AD22,MATCH(G21,AE2:AE300,0)-1,2,COUNTIF(AE2:AE300,G21),1)</formula1>
    </dataValidation>
    <dataValidation type="list" allowBlank="1" showInputMessage="1" showErrorMessage="1" sqref="P2:P17">
      <formula1>$Z$5:$Z$14</formula1>
    </dataValidation>
  </dataValidations>
  <printOptions/>
  <pageMargins left="0.19" right="0.46" top="0.5" bottom="0.74" header="0.5" footer="0.5"/>
  <pageSetup orientation="landscape" paperSize="9" r:id="rId1"/>
  <ignoredErrors>
    <ignoredError sqref="D3:G17 F56:I71 V2:V17 C36 Q18:V18 H10:O17 D2:G2 W3:W17 K24:M25 P36:P51 W36:W51 O20 O24:O25 W24:W25 N24:N25 T20:V20 H2:O8 W20:W23 N20:N23 O21:O23 K20:M23 C37:C51 B37:B43 B44:B51 H9" emptyCellReference="1"/>
    <ignoredError sqref="G36:I51 D36:D51 E37:E5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Aredhel</dc:creator>
  <cp:keywords/>
  <dc:description/>
  <cp:lastModifiedBy>ARED</cp:lastModifiedBy>
  <cp:lastPrinted>2007-02-19T19:41:17Z</cp:lastPrinted>
  <dcterms:created xsi:type="dcterms:W3CDTF">2007-02-13T14:47:35Z</dcterms:created>
  <dcterms:modified xsi:type="dcterms:W3CDTF">2008-03-31T07:10:43Z</dcterms:modified>
  <cp:category/>
  <cp:version/>
  <cp:contentType/>
  <cp:contentStatus/>
</cp:coreProperties>
</file>